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07_SG\Gesellschaft und Gesundheit\Team Gesellschaft\Gesellschaft\BVO\Betreuungsrabatte\Harmonisierung\"/>
    </mc:Choice>
  </mc:AlternateContent>
  <bookViews>
    <workbookView xWindow="0" yWindow="0" windowWidth="21570" windowHeight="8850"/>
  </bookViews>
  <sheets>
    <sheet name="Tarifberechnung" sheetId="1" r:id="rId1"/>
    <sheet name="Tabelle1" sheetId="2" r:id="rId2"/>
  </sheets>
  <calcPr calcId="152511"/>
</workbook>
</file>

<file path=xl/calcChain.xml><?xml version="1.0" encoding="utf-8"?>
<calcChain xmlns="http://schemas.openxmlformats.org/spreadsheetml/2006/main">
  <c r="Q39" i="1" l="1"/>
  <c r="P39" i="1"/>
  <c r="P38" i="1"/>
  <c r="P37" i="1"/>
  <c r="P36" i="1"/>
  <c r="S16" i="1" l="1"/>
  <c r="R16" i="1"/>
  <c r="Q15" i="1" s="1"/>
  <c r="R15" i="1" s="1"/>
  <c r="N37" i="1" l="1"/>
  <c r="N38" i="1"/>
  <c r="N39" i="1"/>
  <c r="R32" i="1" l="1"/>
  <c r="Q32" i="1"/>
  <c r="P32" i="1"/>
  <c r="O32" i="1"/>
  <c r="O39" i="1"/>
  <c r="C26" i="1" l="1"/>
  <c r="S32" i="1" l="1"/>
  <c r="N15" i="1"/>
  <c r="Q48" i="1"/>
  <c r="G37" i="1" l="1"/>
  <c r="G38" i="1"/>
  <c r="G39" i="1"/>
  <c r="G36" i="1"/>
  <c r="G35" i="1"/>
  <c r="O15" i="1"/>
  <c r="C19" i="1" s="1"/>
  <c r="A19" i="1"/>
  <c r="C22" i="1"/>
  <c r="R48" i="1"/>
  <c r="J39" i="1" l="1"/>
  <c r="A41" i="1"/>
  <c r="F39" i="1"/>
  <c r="W45" i="1"/>
  <c r="Q38" i="1" s="1"/>
  <c r="W44" i="1"/>
  <c r="Q37" i="1" s="1"/>
  <c r="J37" i="1" s="1"/>
  <c r="W43" i="1"/>
  <c r="W42" i="1"/>
  <c r="P35" i="1" s="1"/>
  <c r="V45" i="1"/>
  <c r="O38" i="1" s="1"/>
  <c r="F38" i="1" s="1"/>
  <c r="V44" i="1"/>
  <c r="O37" i="1" s="1"/>
  <c r="F37" i="1" s="1"/>
  <c r="V43" i="1"/>
  <c r="V42" i="1"/>
  <c r="N35" i="1" s="1"/>
  <c r="I39" i="1" l="1"/>
  <c r="I37" i="1"/>
  <c r="J38" i="1"/>
  <c r="I38" i="1" s="1"/>
  <c r="O35" i="1"/>
  <c r="F35" i="1" s="1"/>
  <c r="O36" i="1"/>
  <c r="Q35" i="1"/>
  <c r="J35" i="1" s="1"/>
  <c r="Q36" i="1"/>
  <c r="H38" i="1"/>
  <c r="H37" i="1"/>
  <c r="L37" i="1" s="1"/>
  <c r="H39" i="1"/>
  <c r="L39" i="1" s="1"/>
  <c r="N36" i="1"/>
  <c r="L38" i="1" l="1"/>
  <c r="F36" i="1"/>
  <c r="H36" i="1" s="1"/>
  <c r="I35" i="1"/>
  <c r="H35" i="1"/>
  <c r="L35" i="1" s="1"/>
  <c r="K39" i="1"/>
  <c r="K38" i="1"/>
  <c r="K37" i="1"/>
  <c r="J36" i="1"/>
  <c r="L36" i="1" l="1"/>
  <c r="L40" i="1" s="1"/>
  <c r="I36" i="1"/>
  <c r="K36" i="1" s="1"/>
  <c r="K35" i="1"/>
</calcChain>
</file>

<file path=xl/sharedStrings.xml><?xml version="1.0" encoding="utf-8"?>
<sst xmlns="http://schemas.openxmlformats.org/spreadsheetml/2006/main" count="72" uniqueCount="56">
  <si>
    <t>Morgentisch</t>
  </si>
  <si>
    <t>Mittagstisch</t>
  </si>
  <si>
    <r>
      <t>Anhang : Beitragsverordnung familienergänzende Kinderbetreuung im Vorschulalter</t>
    </r>
    <r>
      <rPr>
        <b/>
        <i/>
        <sz val="11"/>
        <color rgb="FF000000"/>
        <rFont val="Agfa Rotis Sans Serif"/>
      </rPr>
      <t xml:space="preserve"> </t>
    </r>
  </si>
  <si>
    <t>massgebendes Einkommen gemäss Art. 5</t>
  </si>
  <si>
    <t>Rabatt per Anzahl Kinder</t>
  </si>
  <si>
    <t>von</t>
  </si>
  <si>
    <t>bis</t>
  </si>
  <si>
    <t>Basis zur Monatspauschale</t>
  </si>
  <si>
    <t>Ganztagesbetreuung</t>
  </si>
  <si>
    <t>Tarif max.</t>
  </si>
  <si>
    <t>Tarif min.</t>
  </si>
  <si>
    <t>Halbtagsbetreuung</t>
  </si>
  <si>
    <t>Mittagsbetreuung</t>
  </si>
  <si>
    <t>Ferienbetreuung</t>
  </si>
  <si>
    <t>Monatspauschale</t>
  </si>
  <si>
    <t>Ganzer Tag inkl.</t>
  </si>
  <si>
    <t>Nachmittag inkl. Mittagstisch</t>
  </si>
  <si>
    <t>Total</t>
  </si>
  <si>
    <t>Max.-Beitrag</t>
  </si>
  <si>
    <t>Rabatt in %</t>
  </si>
  <si>
    <t>Elternbeitrag</t>
  </si>
  <si>
    <t>Montag</t>
  </si>
  <si>
    <t>Dienstag</t>
  </si>
  <si>
    <t>Mittwoch</t>
  </si>
  <si>
    <t>Donnerstag</t>
  </si>
  <si>
    <t>Freitag</t>
  </si>
  <si>
    <t>Monatsbeitrag</t>
  </si>
  <si>
    <t>Ganzer Tag inkl. Morgentisch</t>
  </si>
  <si>
    <t>Maximal rabattberechtigter Betreuungsumfang pro Arbeitspensum</t>
  </si>
  <si>
    <t>Alleinerziehndes Elternteil</t>
  </si>
  <si>
    <t>zwei massgebliche Personen im mgleichen Haushalt</t>
  </si>
  <si>
    <t>Tage</t>
  </si>
  <si>
    <t>BG von</t>
  </si>
  <si>
    <t>BG bis</t>
  </si>
  <si>
    <t>Anzahl Tage</t>
  </si>
  <si>
    <t>Unverbindlicher Tarifrechner für die schulergänzende Betreuung</t>
  </si>
  <si>
    <t>Die Stadt Bülach leistet für erwerbstätige Erziehungsberechtige Beiträge an die familien- und schulergänzende Betreuung, sofern die Voraussetzungen gemäss Beitragsverordnung erfüllt sind. Bei der Ausrichtung und der Festlegung der Höhe der Beiträge wird die wirtschaftliche Leistungsfähigkeit der Eltern berücksichtigt.</t>
  </si>
  <si>
    <t>Tarifberechnung für Kind</t>
  </si>
  <si>
    <t>Anzahl minderjährige Kinder</t>
  </si>
  <si>
    <t>Arbeitspensum 1. Erziehungsberechtigte/r</t>
  </si>
  <si>
    <t>Arbeitspensum 2. Erziehungsberechtigte/r (falls im gleichen Haushalt wohnhaft)</t>
  </si>
  <si>
    <t>Rabattberechtige Tage</t>
  </si>
  <si>
    <t>Massgebendes Einkommen (Details siehe untenstehender Abschnitt)</t>
  </si>
  <si>
    <t>Grundlage für die Berechnung des Beitrages der Stadt Bülach bildet die Summe der Einkünfte der mit den zu betreuenden Kindern im gleichen Haushalt lebenden Eltern bzw. Elternteile gemäss der jeweils letzten definitiven Steuerrechnung (Ziffern 1-5 und 6.4 der Steuererklärung). Sollten die aktuellen Einkünfte um mehr als 10% von der letzten definitiven Steuereinschätzung abweichen, dann wird das Jahreseinkommen mit Hilfe der letzten 6 Lohnabrechnungen hochberechnet. Bei Quellensteuerpflichtigen, kürzlich getrennten (Alimente müssen zum Einkommen dazugerechnet werden) oder kürzlich zugezogenen Personen dient ebenfalls das aktuelle Jahreseinkommen als Berechnungsbasis.</t>
  </si>
  <si>
    <t>Steuerbares Vermögen</t>
  </si>
  <si>
    <t>Liegt das steuerbare Vermögen (Ziffer 35 der Steuererklärung) gesamthaft über Fr. 300‘000.00, besteht kein Anspruch auf Rabattgewährung durch die Stadt Bülach.</t>
  </si>
  <si>
    <r>
      <t xml:space="preserve">Wählen Sie bitte den gewünschten Betreuungsumfang </t>
    </r>
    <r>
      <rPr>
        <b/>
        <u/>
        <sz val="12"/>
        <rFont val="Agfa Rotis Sans Serif"/>
      </rPr>
      <t>pro Kind</t>
    </r>
    <r>
      <rPr>
        <b/>
        <sz val="12"/>
        <rFont val="Agfa Rotis Sans Serif"/>
      </rPr>
      <t>:</t>
    </r>
  </si>
  <si>
    <t>Berechnung</t>
  </si>
  <si>
    <t>Ganzer Tag</t>
  </si>
  <si>
    <t>Halbtage</t>
  </si>
  <si>
    <t>Arbeitspensum Total</t>
  </si>
  <si>
    <r>
      <t xml:space="preserve">Mit diesem Beitragsrechner können Sie </t>
    </r>
    <r>
      <rPr>
        <b/>
        <sz val="11"/>
        <rFont val="Agfa Rotis Sans Serif"/>
      </rPr>
      <t>unverbindlich</t>
    </r>
    <r>
      <rPr>
        <sz val="11"/>
        <rFont val="Agfa Rotis Sans Serif"/>
      </rPr>
      <t xml:space="preserve"> Ihre individuelle Monatspauschale berechnen. Für die Anmeldung Ihres Kindes im Hort wenden Sie sich bitte direkt an die Primarschulverwaltung. Dies ist eine unverbindliche Berechnung des Elternbeitrags. Der definitive Rabatt wird nach Eingang des Antrags durch die Abteilung Soziales und Gesundheit festgelegt. Das Antragsformular und alle dazugehörigen Unterlagen finden sie hier.
Für eine unverbindliche Berechnung der Monatspauschale müssen alle gelben Felder zwingend ausgefüllt werden</t>
    </r>
  </si>
  <si>
    <t xml:space="preserve"> Auch nicht im Hort betreute Kinder</t>
  </si>
  <si>
    <t xml:space="preserve"> Vorname, Name</t>
  </si>
  <si>
    <t xml:space="preserve"> Wenn zwei Erziehungsberechtige, dann mindestens 110% Arbeitspensum
 (beide Felder „Arbeitspensum“ ausfüllen)</t>
  </si>
  <si>
    <t>Zelle für Berechnung "ausblenden"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</si>
</sst>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0_ ;\-#,##0.00\ "/>
    <numFmt numFmtId="165" formatCode="####0;#.###\,00;&quot;&quot;;&quot;&quot;"/>
  </numFmts>
  <fonts count="25" x14ac:knownFonts="1">
    <font>
      <sz val="10"/>
      <name val="Arial"/>
    </font>
    <font>
      <sz val="10"/>
      <name val="Arial"/>
      <family val="2"/>
    </font>
    <font>
      <sz val="8"/>
      <name val="Arial"/>
      <family val="2"/>
    </font>
    <font>
      <sz val="10"/>
      <name val="Agfa Rotis Sans Serif"/>
    </font>
    <font>
      <sz val="8"/>
      <name val="Agfa Rotis Sans Serif"/>
    </font>
    <font>
      <sz val="11"/>
      <name val="Agfa Rotis Sans Serif"/>
    </font>
    <font>
      <b/>
      <sz val="11"/>
      <name val="Agfa Rotis Sans Serif"/>
    </font>
    <font>
      <b/>
      <sz val="12"/>
      <name val="Agfa Rotis Sans Serif"/>
    </font>
    <font>
      <sz val="10"/>
      <name val="Arial"/>
      <family val="2"/>
    </font>
    <font>
      <b/>
      <sz val="11"/>
      <color rgb="FF000000"/>
      <name val="Agfa Rotis Sans Serif"/>
    </font>
    <font>
      <b/>
      <i/>
      <sz val="11"/>
      <color rgb="FF000000"/>
      <name val="Agfa Rotis Sans Serif"/>
    </font>
    <font>
      <sz val="11"/>
      <color rgb="FF000000"/>
      <name val="Agfa Rotis Sans Serif"/>
    </font>
    <font>
      <sz val="10"/>
      <color rgb="FFFF0000"/>
      <name val="Agfa Rotis Sans Serif"/>
    </font>
    <font>
      <sz val="10"/>
      <color rgb="FFFF0000"/>
      <name val="Arial"/>
      <family val="2"/>
    </font>
    <font>
      <b/>
      <sz val="14"/>
      <name val="Agfa Rotis Sans Serif"/>
    </font>
    <font>
      <sz val="9"/>
      <name val="Agfa Rotis Sans Serif"/>
    </font>
    <font>
      <sz val="10"/>
      <color theme="0"/>
      <name val="Agfa Rotis Sans Serif"/>
    </font>
    <font>
      <b/>
      <sz val="10"/>
      <name val="Agfa Rotis Sans Serif"/>
    </font>
    <font>
      <b/>
      <u/>
      <sz val="12"/>
      <name val="Agfa Rotis Sans Serif"/>
    </font>
    <font>
      <sz val="10"/>
      <color theme="0" tint="-4.9989318521683403E-2"/>
      <name val="MS Gothic"/>
      <family val="3"/>
    </font>
    <font>
      <b/>
      <sz val="9"/>
      <name val="Agfa Rotis Sans Serif"/>
    </font>
    <font>
      <sz val="10"/>
      <color rgb="FF000000"/>
      <name val="Arial"/>
      <family val="2"/>
    </font>
    <font>
      <sz val="11"/>
      <color rgb="FFFF0000"/>
      <name val="Agfa Rotis Sans Serif"/>
    </font>
    <font>
      <sz val="9"/>
      <color rgb="FFFF0000"/>
      <name val="Agfa Rotis Sans Serif"/>
    </font>
    <font>
      <b/>
      <sz val="10"/>
      <color rgb="FFFF0000"/>
      <name val="Agfa Rotis Sans Serif"/>
    </font>
  </fonts>
  <fills count="11">
    <fill>
      <patternFill patternType="none"/>
    </fill>
    <fill>
      <patternFill patternType="gray125"/>
    </fill>
    <fill>
      <patternFill patternType="solid">
        <fgColor rgb="FF00B0F0"/>
        <bgColor indexed="64"/>
      </patternFill>
    </fill>
    <fill>
      <patternFill patternType="solid">
        <fgColor rgb="FFE9E9E9"/>
        <bgColor indexed="64"/>
      </patternFill>
    </fill>
    <fill>
      <patternFill patternType="solid">
        <fgColor rgb="FFBFBFBF"/>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3" tint="0.7999816888943144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ck">
        <color indexed="64"/>
      </right>
      <top/>
      <bottom style="medium">
        <color indexed="64"/>
      </bottom>
      <diagonal/>
    </border>
    <border>
      <left style="thick">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ck">
        <color indexed="64"/>
      </right>
      <top/>
      <bottom/>
      <diagonal/>
    </border>
    <border>
      <left/>
      <right style="medium">
        <color indexed="64"/>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diagonal/>
    </border>
    <border>
      <left/>
      <right style="medium">
        <color rgb="FFFFFFFF"/>
      </right>
      <top/>
      <bottom style="medium">
        <color rgb="FFFFFFFF"/>
      </bottom>
      <diagonal/>
    </border>
    <border>
      <left style="medium">
        <color rgb="FFFFFFFF"/>
      </left>
      <right/>
      <top style="medium">
        <color rgb="FFFFFFFF"/>
      </top>
      <bottom/>
      <diagonal/>
    </border>
    <border>
      <left/>
      <right/>
      <top style="medium">
        <color rgb="FFFFFFFF"/>
      </top>
      <bottom/>
      <diagonal/>
    </border>
    <border>
      <left style="medium">
        <color indexed="64"/>
      </left>
      <right/>
      <top/>
      <bottom/>
      <diagonal/>
    </border>
    <border>
      <left style="medium">
        <color rgb="FFFFFFFF"/>
      </left>
      <right style="medium">
        <color indexed="64"/>
      </right>
      <top/>
      <bottom/>
      <diagonal/>
    </border>
    <border>
      <left style="medium">
        <color indexed="64"/>
      </left>
      <right style="medium">
        <color rgb="FFFFFFFF"/>
      </right>
      <top/>
      <bottom style="medium">
        <color rgb="FFFFFFFF"/>
      </bottom>
      <diagonal/>
    </border>
    <border>
      <left/>
      <right style="medium">
        <color indexed="64"/>
      </right>
      <top/>
      <bottom style="medium">
        <color rgb="FFFFFFFF"/>
      </bottom>
      <diagonal/>
    </border>
    <border>
      <left style="medium">
        <color indexed="64"/>
      </left>
      <right style="medium">
        <color rgb="FFFFFFFF"/>
      </right>
      <top/>
      <bottom style="medium">
        <color indexed="64"/>
      </bottom>
      <diagonal/>
    </border>
    <border>
      <left style="medium">
        <color rgb="FFFFFFFF"/>
      </left>
      <right/>
      <top/>
      <bottom style="medium">
        <color rgb="FFFFFFFF"/>
      </bottom>
      <diagonal/>
    </border>
    <border>
      <left/>
      <right/>
      <top/>
      <bottom style="medium">
        <color rgb="FFFFFFFF"/>
      </bottom>
      <diagonal/>
    </border>
  </borders>
  <cellStyleXfs count="3">
    <xf numFmtId="0" fontId="0" fillId="0" borderId="0"/>
    <xf numFmtId="43" fontId="1" fillId="0" borderId="0" applyFont="0" applyFill="0" applyBorder="0" applyAlignment="0" applyProtection="0"/>
    <xf numFmtId="9" fontId="8" fillId="0" borderId="0" applyFont="0" applyFill="0" applyBorder="0" applyAlignment="0" applyProtection="0"/>
  </cellStyleXfs>
  <cellXfs count="137">
    <xf numFmtId="0" fontId="0" fillId="0" borderId="0" xfId="0"/>
    <xf numFmtId="0" fontId="3" fillId="0" borderId="0" xfId="0" applyFont="1" applyProtection="1">
      <protection hidden="1"/>
    </xf>
    <xf numFmtId="9" fontId="3" fillId="0" borderId="0" xfId="0" applyNumberFormat="1" applyFont="1" applyProtection="1">
      <protection hidden="1"/>
    </xf>
    <xf numFmtId="0" fontId="3" fillId="0" borderId="0" xfId="0" applyFont="1" applyAlignment="1" applyProtection="1">
      <alignment vertical="center"/>
      <protection hidden="1"/>
    </xf>
    <xf numFmtId="10" fontId="3" fillId="0" borderId="0" xfId="0" applyNumberFormat="1" applyFont="1" applyProtection="1">
      <protection hidden="1"/>
    </xf>
    <xf numFmtId="0" fontId="3" fillId="0" borderId="0" xfId="0" applyFont="1" applyBorder="1" applyAlignment="1" applyProtection="1">
      <alignment vertical="center"/>
      <protection hidden="1"/>
    </xf>
    <xf numFmtId="43" fontId="12" fillId="0" borderId="0" xfId="1" quotePrefix="1" applyFont="1" applyBorder="1" applyAlignment="1" applyProtection="1">
      <alignment vertical="center" wrapText="1"/>
      <protection hidden="1"/>
    </xf>
    <xf numFmtId="0" fontId="3" fillId="0" borderId="0" xfId="0" applyFont="1" applyAlignment="1" applyProtection="1">
      <alignment horizontal="center"/>
      <protection hidden="1"/>
    </xf>
    <xf numFmtId="0" fontId="12" fillId="0" borderId="0" xfId="0" applyFont="1" applyAlignment="1" applyProtection="1">
      <alignment vertical="center"/>
      <protection hidden="1"/>
    </xf>
    <xf numFmtId="9" fontId="3" fillId="5" borderId="0" xfId="2" applyFont="1" applyFill="1" applyAlignment="1" applyProtection="1">
      <alignment horizontal="center"/>
      <protection hidden="1"/>
    </xf>
    <xf numFmtId="0" fontId="3" fillId="5" borderId="0" xfId="0" applyFont="1" applyFill="1" applyAlignment="1" applyProtection="1">
      <alignment horizontal="center"/>
      <protection hidden="1"/>
    </xf>
    <xf numFmtId="9" fontId="3" fillId="6" borderId="0" xfId="2" applyFont="1" applyFill="1" applyAlignment="1" applyProtection="1">
      <alignment horizontal="center"/>
      <protection hidden="1"/>
    </xf>
    <xf numFmtId="0" fontId="3" fillId="6" borderId="0" xfId="0" applyFont="1" applyFill="1" applyAlignment="1" applyProtection="1">
      <alignment horizontal="center"/>
      <protection hidden="1"/>
    </xf>
    <xf numFmtId="0" fontId="4" fillId="6" borderId="0" xfId="0" applyFont="1" applyFill="1" applyProtection="1">
      <protection hidden="1"/>
    </xf>
    <xf numFmtId="0" fontId="4" fillId="5" borderId="0" xfId="0" applyFont="1" applyFill="1" applyProtection="1">
      <protection hidden="1"/>
    </xf>
    <xf numFmtId="0" fontId="12" fillId="0" borderId="0" xfId="2" quotePrefix="1" applyNumberFormat="1" applyFont="1" applyAlignment="1" applyProtection="1">
      <alignment horizontal="center" vertical="center"/>
      <protection hidden="1"/>
    </xf>
    <xf numFmtId="0" fontId="3" fillId="0" borderId="0" xfId="0" applyNumberFormat="1" applyFont="1" applyProtection="1">
      <protection hidden="1"/>
    </xf>
    <xf numFmtId="10" fontId="12" fillId="0" borderId="0" xfId="2" quotePrefix="1" applyNumberFormat="1" applyFont="1" applyAlignment="1" applyProtection="1">
      <alignment shrinkToFit="1"/>
      <protection hidden="1"/>
    </xf>
    <xf numFmtId="0" fontId="0" fillId="0" borderId="0" xfId="0" applyProtection="1">
      <protection locked="0"/>
    </xf>
    <xf numFmtId="0" fontId="3" fillId="0" borderId="0" xfId="0" applyFont="1" applyAlignment="1" applyProtection="1">
      <alignment horizontal="left" vertical="center"/>
      <protection hidden="1"/>
    </xf>
    <xf numFmtId="0" fontId="3" fillId="8" borderId="0" xfId="0" applyFont="1" applyFill="1" applyBorder="1" applyAlignment="1" applyProtection="1">
      <alignment horizontal="center" vertical="center"/>
      <protection hidden="1"/>
    </xf>
    <xf numFmtId="0" fontId="14" fillId="0" borderId="0" xfId="0" applyFont="1" applyAlignment="1" applyProtection="1">
      <alignment vertical="center"/>
      <protection hidden="1"/>
    </xf>
    <xf numFmtId="0" fontId="0" fillId="0" borderId="0" xfId="0" applyProtection="1">
      <protection hidden="1"/>
    </xf>
    <xf numFmtId="0" fontId="5" fillId="0" borderId="0" xfId="0" applyFont="1" applyAlignment="1" applyProtection="1">
      <alignment vertical="center"/>
      <protection hidden="1"/>
    </xf>
    <xf numFmtId="0" fontId="7" fillId="0" borderId="0" xfId="0" applyFont="1" applyAlignment="1" applyProtection="1">
      <alignment vertical="center"/>
      <protection hidden="1"/>
    </xf>
    <xf numFmtId="0" fontId="0" fillId="0" borderId="0" xfId="0" applyAlignment="1" applyProtection="1">
      <alignment vertical="center"/>
      <protection hidden="1"/>
    </xf>
    <xf numFmtId="0" fontId="15" fillId="0" borderId="0" xfId="0" applyFont="1" applyAlignment="1" applyProtection="1">
      <alignment vertical="center"/>
      <protection hidden="1"/>
    </xf>
    <xf numFmtId="0" fontId="1" fillId="0" borderId="0" xfId="0" applyFont="1" applyAlignment="1" applyProtection="1">
      <alignment vertical="center"/>
      <protection hidden="1"/>
    </xf>
    <xf numFmtId="9" fontId="0" fillId="0" borderId="0" xfId="0" quotePrefix="1" applyNumberFormat="1" applyAlignment="1" applyProtection="1">
      <alignment vertical="center"/>
      <protection hidden="1"/>
    </xf>
    <xf numFmtId="0" fontId="1" fillId="0" borderId="0" xfId="0" quotePrefix="1" applyFont="1" applyAlignment="1" applyProtection="1">
      <alignment vertical="center"/>
      <protection hidden="1"/>
    </xf>
    <xf numFmtId="0" fontId="0" fillId="0" borderId="0" xfId="2" applyNumberFormat="1" applyFont="1" applyProtection="1">
      <protection hidden="1"/>
    </xf>
    <xf numFmtId="0" fontId="1" fillId="0" borderId="0" xfId="0" quotePrefix="1" applyFont="1" applyProtection="1">
      <protection hidden="1"/>
    </xf>
    <xf numFmtId="0" fontId="15" fillId="4" borderId="20" xfId="0" applyFont="1" applyFill="1" applyBorder="1" applyAlignment="1" applyProtection="1">
      <alignment horizontal="center" vertical="center" wrapText="1"/>
      <protection hidden="1"/>
    </xf>
    <xf numFmtId="0" fontId="20" fillId="4" borderId="20" xfId="0" applyFont="1" applyFill="1" applyBorder="1" applyAlignment="1" applyProtection="1">
      <alignment horizontal="center" vertical="center" wrapText="1"/>
      <protection hidden="1"/>
    </xf>
    <xf numFmtId="0" fontId="15" fillId="4" borderId="21" xfId="0" applyFont="1" applyFill="1" applyBorder="1" applyAlignment="1" applyProtection="1">
      <alignment horizontal="center" vertical="center" wrapText="1"/>
      <protection hidden="1"/>
    </xf>
    <xf numFmtId="0" fontId="20" fillId="4" borderId="21" xfId="0" applyFont="1" applyFill="1" applyBorder="1" applyAlignment="1" applyProtection="1">
      <alignment horizontal="center" vertical="center" wrapText="1"/>
      <protection hidden="1"/>
    </xf>
    <xf numFmtId="0" fontId="3" fillId="4" borderId="19" xfId="0" applyFont="1" applyFill="1" applyBorder="1" applyAlignment="1" applyProtection="1">
      <alignment vertical="center" wrapText="1"/>
      <protection hidden="1"/>
    </xf>
    <xf numFmtId="9" fontId="3" fillId="4" borderId="21" xfId="0" applyNumberFormat="1" applyFont="1" applyFill="1" applyBorder="1" applyAlignment="1" applyProtection="1">
      <alignment horizontal="center" vertical="center" wrapText="1"/>
      <protection hidden="1"/>
    </xf>
    <xf numFmtId="0" fontId="3" fillId="4" borderId="21" xfId="0" applyFont="1" applyFill="1" applyBorder="1" applyAlignment="1" applyProtection="1">
      <alignment vertical="top" wrapText="1"/>
      <protection hidden="1"/>
    </xf>
    <xf numFmtId="0" fontId="3" fillId="4" borderId="21" xfId="0" applyFont="1" applyFill="1" applyBorder="1" applyAlignment="1" applyProtection="1">
      <alignment horizontal="center" vertical="center" wrapText="1"/>
      <protection hidden="1"/>
    </xf>
    <xf numFmtId="0" fontId="1" fillId="0" borderId="0" xfId="0" applyFont="1" applyProtection="1">
      <protection hidden="1"/>
    </xf>
    <xf numFmtId="0" fontId="3" fillId="3" borderId="19" xfId="0" applyFont="1" applyFill="1" applyBorder="1" applyAlignment="1" applyProtection="1">
      <alignment vertical="center" wrapText="1"/>
      <protection hidden="1"/>
    </xf>
    <xf numFmtId="2" fontId="17" fillId="3" borderId="21" xfId="0" quotePrefix="1" applyNumberFormat="1" applyFont="1" applyFill="1" applyBorder="1" applyAlignment="1" applyProtection="1">
      <alignment horizontal="center" vertical="center" wrapText="1"/>
      <protection hidden="1"/>
    </xf>
    <xf numFmtId="43" fontId="0" fillId="0" borderId="0" xfId="1" applyFont="1" applyProtection="1">
      <protection hidden="1"/>
    </xf>
    <xf numFmtId="43" fontId="0" fillId="0" borderId="0" xfId="0" applyNumberFormat="1" applyProtection="1">
      <protection hidden="1"/>
    </xf>
    <xf numFmtId="0" fontId="17" fillId="7" borderId="23" xfId="0" applyFont="1" applyFill="1" applyBorder="1" applyAlignment="1" applyProtection="1">
      <alignment vertical="center" wrapText="1"/>
      <protection hidden="1"/>
    </xf>
    <xf numFmtId="0" fontId="13" fillId="7" borderId="0" xfId="2" quotePrefix="1" applyNumberFormat="1" applyFont="1" applyFill="1" applyProtection="1">
      <protection hidden="1"/>
    </xf>
    <xf numFmtId="0" fontId="17" fillId="7" borderId="20" xfId="0" applyFont="1" applyFill="1" applyBorder="1" applyAlignment="1" applyProtection="1">
      <alignment vertical="center" wrapText="1"/>
      <protection hidden="1"/>
    </xf>
    <xf numFmtId="0" fontId="3" fillId="7" borderId="21" xfId="0" applyFont="1" applyFill="1" applyBorder="1" applyAlignment="1" applyProtection="1">
      <alignment horizontal="center" vertical="center" wrapText="1"/>
      <protection hidden="1"/>
    </xf>
    <xf numFmtId="0" fontId="0" fillId="0" borderId="0" xfId="0" applyBorder="1" applyProtection="1">
      <protection hidden="1"/>
    </xf>
    <xf numFmtId="10" fontId="0" fillId="0" borderId="0" xfId="0" applyNumberFormat="1" applyAlignment="1" applyProtection="1">
      <alignment shrinkToFit="1"/>
      <protection hidden="1"/>
    </xf>
    <xf numFmtId="0" fontId="11" fillId="0" borderId="9" xfId="0" applyFont="1" applyBorder="1" applyAlignment="1" applyProtection="1">
      <alignment vertical="center" wrapText="1"/>
      <protection hidden="1"/>
    </xf>
    <xf numFmtId="0" fontId="11" fillId="0" borderId="10" xfId="0" applyFont="1" applyBorder="1" applyAlignment="1" applyProtection="1">
      <alignment vertical="center" wrapText="1"/>
      <protection hidden="1"/>
    </xf>
    <xf numFmtId="0" fontId="11" fillId="0" borderId="12" xfId="0" applyFont="1" applyBorder="1" applyAlignment="1" applyProtection="1">
      <alignment vertical="center" wrapText="1"/>
      <protection hidden="1"/>
    </xf>
    <xf numFmtId="0" fontId="11" fillId="0" borderId="13" xfId="0" applyFont="1" applyBorder="1" applyAlignment="1" applyProtection="1">
      <alignment vertical="center" wrapText="1"/>
      <protection hidden="1"/>
    </xf>
    <xf numFmtId="0" fontId="11" fillId="0" borderId="14" xfId="0" applyFont="1" applyBorder="1" applyAlignment="1" applyProtection="1">
      <alignment vertical="center" wrapText="1"/>
      <protection hidden="1"/>
    </xf>
    <xf numFmtId="3" fontId="11" fillId="0" borderId="10" xfId="0" applyNumberFormat="1" applyFont="1" applyBorder="1" applyAlignment="1" applyProtection="1">
      <alignment vertical="center" wrapText="1"/>
      <protection hidden="1"/>
    </xf>
    <xf numFmtId="10" fontId="11" fillId="0" borderId="13" xfId="0" applyNumberFormat="1" applyFont="1" applyBorder="1" applyAlignment="1" applyProtection="1">
      <alignment vertical="center" wrapText="1"/>
      <protection hidden="1"/>
    </xf>
    <xf numFmtId="3" fontId="11" fillId="0" borderId="14" xfId="0" applyNumberFormat="1" applyFont="1" applyBorder="1" applyAlignment="1" applyProtection="1">
      <alignment vertical="center" wrapText="1"/>
      <protection hidden="1"/>
    </xf>
    <xf numFmtId="3" fontId="11" fillId="2" borderId="15" xfId="0" applyNumberFormat="1" applyFont="1" applyFill="1" applyBorder="1" applyAlignment="1" applyProtection="1">
      <alignment vertical="center" wrapText="1"/>
      <protection hidden="1"/>
    </xf>
    <xf numFmtId="3" fontId="11" fillId="2" borderId="16" xfId="0" applyNumberFormat="1" applyFont="1" applyFill="1" applyBorder="1" applyAlignment="1" applyProtection="1">
      <alignment vertical="center" wrapText="1"/>
      <protection hidden="1"/>
    </xf>
    <xf numFmtId="10" fontId="11" fillId="2" borderId="17" xfId="0" applyNumberFormat="1" applyFont="1" applyFill="1" applyBorder="1" applyAlignment="1" applyProtection="1">
      <alignment vertical="center" wrapText="1"/>
      <protection hidden="1"/>
    </xf>
    <xf numFmtId="3" fontId="16" fillId="0" borderId="0" xfId="0" applyNumberFormat="1" applyFont="1" applyFill="1" applyBorder="1" applyAlignment="1" applyProtection="1">
      <alignment horizontal="right" vertical="center"/>
      <protection locked="0" hidden="1"/>
    </xf>
    <xf numFmtId="9" fontId="0" fillId="5" borderId="0" xfId="2" applyFont="1" applyFill="1" applyAlignment="1" applyProtection="1">
      <alignment horizontal="center"/>
    </xf>
    <xf numFmtId="0" fontId="13" fillId="0" borderId="0" xfId="0" quotePrefix="1" applyFont="1" applyAlignment="1" applyProtection="1">
      <alignment vertical="center"/>
      <protection hidden="1"/>
    </xf>
    <xf numFmtId="0" fontId="6" fillId="0" borderId="0" xfId="0" applyFont="1" applyAlignment="1" applyProtection="1">
      <alignment horizontal="left"/>
      <protection hidden="1"/>
    </xf>
    <xf numFmtId="0" fontId="19" fillId="9" borderId="21" xfId="0" applyFont="1" applyFill="1" applyBorder="1" applyAlignment="1" applyProtection="1">
      <alignment horizontal="center" vertical="center" wrapText="1"/>
      <protection locked="0" hidden="1"/>
    </xf>
    <xf numFmtId="2" fontId="7" fillId="7" borderId="21" xfId="0" applyNumberFormat="1" applyFont="1" applyFill="1" applyBorder="1" applyAlignment="1" applyProtection="1">
      <alignment horizontal="center" vertical="center" wrapText="1"/>
      <protection hidden="1"/>
    </xf>
    <xf numFmtId="0" fontId="14" fillId="0" borderId="0" xfId="0" applyFont="1" applyAlignment="1" applyProtection="1">
      <alignment horizontal="left"/>
      <protection hidden="1"/>
    </xf>
    <xf numFmtId="0" fontId="7" fillId="0" borderId="0" xfId="0" applyFont="1" applyAlignment="1" applyProtection="1">
      <protection hidden="1"/>
    </xf>
    <xf numFmtId="165" fontId="1" fillId="10" borderId="0" xfId="0" quotePrefix="1" applyNumberFormat="1" applyFont="1" applyFill="1" applyAlignment="1" applyProtection="1">
      <alignment vertical="center"/>
      <protection hidden="1"/>
    </xf>
    <xf numFmtId="0" fontId="22" fillId="0" borderId="0" xfId="0" quotePrefix="1" applyFont="1" applyAlignment="1" applyProtection="1">
      <alignment vertical="center"/>
      <protection hidden="1"/>
    </xf>
    <xf numFmtId="0" fontId="22" fillId="0" borderId="0" xfId="0" applyFont="1" applyAlignment="1" applyProtection="1">
      <alignment vertical="center"/>
      <protection hidden="1"/>
    </xf>
    <xf numFmtId="0" fontId="22" fillId="0" borderId="0" xfId="0" applyFont="1" applyAlignment="1" applyProtection="1">
      <alignment horizontal="left" vertical="center"/>
      <protection hidden="1"/>
    </xf>
    <xf numFmtId="0" fontId="3" fillId="0" borderId="24" xfId="0" applyFont="1" applyBorder="1" applyProtection="1">
      <protection hidden="1"/>
    </xf>
    <xf numFmtId="0" fontId="3" fillId="0" borderId="17" xfId="0" applyFont="1" applyBorder="1" applyProtection="1">
      <protection hidden="1"/>
    </xf>
    <xf numFmtId="0" fontId="3" fillId="8" borderId="24" xfId="0" applyFont="1" applyFill="1" applyBorder="1" applyAlignment="1" applyProtection="1">
      <alignment vertical="center"/>
      <protection hidden="1"/>
    </xf>
    <xf numFmtId="0" fontId="3" fillId="8" borderId="17" xfId="0" applyFont="1" applyFill="1" applyBorder="1" applyAlignment="1" applyProtection="1">
      <alignment horizontal="center" vertical="center"/>
      <protection hidden="1"/>
    </xf>
    <xf numFmtId="0" fontId="12" fillId="0" borderId="24" xfId="0" applyFont="1" applyBorder="1" applyAlignment="1" applyProtection="1">
      <protection hidden="1"/>
    </xf>
    <xf numFmtId="0" fontId="12" fillId="0" borderId="25" xfId="0" applyFont="1" applyBorder="1" applyAlignment="1" applyProtection="1">
      <protection hidden="1"/>
    </xf>
    <xf numFmtId="0" fontId="12" fillId="0" borderId="17" xfId="0" applyFont="1" applyBorder="1" applyAlignment="1" applyProtection="1">
      <protection hidden="1"/>
    </xf>
    <xf numFmtId="2" fontId="12" fillId="3" borderId="26" xfId="0" quotePrefix="1" applyNumberFormat="1" applyFont="1" applyFill="1" applyBorder="1" applyAlignment="1" applyProtection="1">
      <alignment horizontal="center" vertical="center" wrapText="1"/>
      <protection hidden="1"/>
    </xf>
    <xf numFmtId="2" fontId="12" fillId="3" borderId="27" xfId="0" quotePrefix="1" applyNumberFormat="1" applyFont="1" applyFill="1" applyBorder="1" applyAlignment="1" applyProtection="1">
      <alignment horizontal="center" vertical="center" wrapText="1"/>
      <protection hidden="1"/>
    </xf>
    <xf numFmtId="2" fontId="12" fillId="3" borderId="28" xfId="0" quotePrefix="1" applyNumberFormat="1" applyFont="1" applyFill="1" applyBorder="1" applyAlignment="1" applyProtection="1">
      <alignment horizontal="center" vertical="center" wrapText="1"/>
      <protection hidden="1"/>
    </xf>
    <xf numFmtId="2" fontId="12" fillId="3" borderId="13" xfId="0" quotePrefix="1" applyNumberFormat="1" applyFont="1" applyFill="1" applyBorder="1" applyAlignment="1" applyProtection="1">
      <alignment horizontal="center" vertical="center" wrapText="1"/>
      <protection hidden="1"/>
    </xf>
    <xf numFmtId="0" fontId="3" fillId="8" borderId="24" xfId="0" applyFont="1" applyFill="1" applyBorder="1" applyAlignment="1" applyProtection="1">
      <alignment horizontal="center" vertical="center"/>
      <protection hidden="1"/>
    </xf>
    <xf numFmtId="0" fontId="1" fillId="8" borderId="0" xfId="0" applyFont="1" applyFill="1" applyAlignment="1" applyProtection="1">
      <alignment horizontal="center" vertical="center"/>
      <protection hidden="1"/>
    </xf>
    <xf numFmtId="10" fontId="17" fillId="3" borderId="21" xfId="2" quotePrefix="1" applyNumberFormat="1" applyFont="1" applyFill="1" applyBorder="1" applyAlignment="1" applyProtection="1">
      <alignment horizontal="center" vertical="center" wrapText="1"/>
      <protection hidden="1"/>
    </xf>
    <xf numFmtId="0" fontId="12" fillId="4" borderId="21" xfId="0" applyFont="1" applyFill="1" applyBorder="1" applyAlignment="1" applyProtection="1">
      <alignment vertical="top" wrapText="1"/>
      <protection hidden="1"/>
    </xf>
    <xf numFmtId="10" fontId="24" fillId="3" borderId="21" xfId="0" quotePrefix="1" applyNumberFormat="1" applyFont="1" applyFill="1" applyBorder="1" applyAlignment="1" applyProtection="1">
      <alignment horizontal="center" vertical="center" wrapText="1"/>
      <protection hidden="1"/>
    </xf>
    <xf numFmtId="2" fontId="24" fillId="3" borderId="21" xfId="0" quotePrefix="1" applyNumberFormat="1" applyFont="1" applyFill="1" applyBorder="1" applyAlignment="1" applyProtection="1">
      <alignment horizontal="center" vertical="center" wrapText="1"/>
      <protection hidden="1"/>
    </xf>
    <xf numFmtId="10" fontId="24" fillId="3" borderId="21" xfId="2" quotePrefix="1" applyNumberFormat="1" applyFont="1" applyFill="1" applyBorder="1" applyAlignment="1" applyProtection="1">
      <alignment horizontal="center" vertical="center" wrapText="1"/>
      <protection hidden="1"/>
    </xf>
    <xf numFmtId="0" fontId="12" fillId="7" borderId="21" xfId="0" applyFont="1" applyFill="1" applyBorder="1" applyAlignment="1" applyProtection="1">
      <alignment horizontal="center" vertical="center" wrapText="1"/>
      <protection hidden="1"/>
    </xf>
    <xf numFmtId="0" fontId="15" fillId="4" borderId="18" xfId="0" applyFont="1" applyFill="1" applyBorder="1" applyAlignment="1" applyProtection="1">
      <alignment vertical="center" wrapText="1"/>
      <protection hidden="1"/>
    </xf>
    <xf numFmtId="0" fontId="15" fillId="4" borderId="19" xfId="0" applyFont="1" applyFill="1" applyBorder="1" applyAlignment="1" applyProtection="1">
      <alignment vertical="center" wrapText="1"/>
      <protection hidden="1"/>
    </xf>
    <xf numFmtId="2" fontId="3" fillId="0" borderId="0" xfId="0" quotePrefix="1" applyNumberFormat="1" applyFont="1" applyProtection="1">
      <protection hidden="1"/>
    </xf>
    <xf numFmtId="2" fontId="3" fillId="0" borderId="0" xfId="0" applyNumberFormat="1" applyFont="1" applyProtection="1">
      <protection hidden="1"/>
    </xf>
    <xf numFmtId="9" fontId="3" fillId="0" borderId="0" xfId="2" quotePrefix="1" applyFont="1" applyProtection="1">
      <protection hidden="1"/>
    </xf>
    <xf numFmtId="0" fontId="3" fillId="0" borderId="0" xfId="0" applyFont="1" applyAlignment="1" applyProtection="1">
      <alignment horizontal="center"/>
      <protection hidden="1"/>
    </xf>
    <xf numFmtId="0" fontId="7" fillId="7" borderId="22" xfId="0" applyFont="1" applyFill="1" applyBorder="1" applyAlignment="1" applyProtection="1">
      <alignment horizontal="left" vertical="center" wrapText="1"/>
      <protection hidden="1"/>
    </xf>
    <xf numFmtId="0" fontId="7" fillId="7" borderId="23" xfId="0" applyFont="1" applyFill="1" applyBorder="1" applyAlignment="1" applyProtection="1">
      <alignment horizontal="left" vertical="center" wrapText="1"/>
      <protection hidden="1"/>
    </xf>
    <xf numFmtId="0" fontId="9" fillId="0" borderId="1" xfId="0" applyFont="1" applyBorder="1" applyAlignment="1" applyProtection="1">
      <alignment vertical="center" wrapText="1"/>
      <protection hidden="1"/>
    </xf>
    <xf numFmtId="0" fontId="9" fillId="0" borderId="2" xfId="0" applyFont="1" applyBorder="1" applyAlignment="1" applyProtection="1">
      <alignment vertical="center" wrapText="1"/>
      <protection hidden="1"/>
    </xf>
    <xf numFmtId="0" fontId="9" fillId="0" borderId="3" xfId="0" applyFont="1" applyBorder="1" applyAlignment="1" applyProtection="1">
      <alignment vertical="center" wrapText="1"/>
      <protection hidden="1"/>
    </xf>
    <xf numFmtId="0" fontId="11" fillId="0" borderId="4" xfId="0" applyFont="1" applyBorder="1" applyAlignment="1" applyProtection="1">
      <alignment vertical="center" wrapText="1"/>
      <protection hidden="1"/>
    </xf>
    <xf numFmtId="0" fontId="11" fillId="0" borderId="5" xfId="0" applyFont="1" applyBorder="1" applyAlignment="1" applyProtection="1">
      <alignment vertical="center" wrapText="1"/>
      <protection hidden="1"/>
    </xf>
    <xf numFmtId="0" fontId="0" fillId="0" borderId="9" xfId="0" applyBorder="1" applyAlignment="1" applyProtection="1">
      <alignment vertical="center" wrapText="1"/>
      <protection hidden="1"/>
    </xf>
    <xf numFmtId="0" fontId="0" fillId="0" borderId="10" xfId="0" applyBorder="1" applyAlignment="1" applyProtection="1">
      <alignment vertical="center" wrapText="1"/>
      <protection hidden="1"/>
    </xf>
    <xf numFmtId="0" fontId="11" fillId="0" borderId="6" xfId="0" applyFont="1" applyBorder="1" applyAlignment="1" applyProtection="1">
      <alignment vertical="center" wrapText="1"/>
      <protection hidden="1"/>
    </xf>
    <xf numFmtId="0" fontId="11" fillId="0" borderId="7" xfId="0" applyFont="1" applyBorder="1" applyAlignment="1" applyProtection="1">
      <alignment vertical="center" wrapText="1"/>
      <protection hidden="1"/>
    </xf>
    <xf numFmtId="0" fontId="11" fillId="0" borderId="8" xfId="0" applyFont="1" applyBorder="1" applyAlignment="1" applyProtection="1">
      <alignment vertical="center" wrapText="1"/>
      <protection hidden="1"/>
    </xf>
    <xf numFmtId="0" fontId="0" fillId="0" borderId="11" xfId="0" applyBorder="1" applyAlignment="1" applyProtection="1">
      <alignment vertical="center" wrapText="1"/>
      <protection hidden="1"/>
    </xf>
    <xf numFmtId="0" fontId="0" fillId="0" borderId="12" xfId="0" applyBorder="1" applyAlignment="1" applyProtection="1">
      <alignment vertical="center" wrapText="1"/>
      <protection hidden="1"/>
    </xf>
    <xf numFmtId="0" fontId="0" fillId="0" borderId="13" xfId="0" applyBorder="1" applyAlignment="1" applyProtection="1">
      <alignment vertical="center" wrapText="1"/>
      <protection hidden="1"/>
    </xf>
    <xf numFmtId="0" fontId="3" fillId="4" borderId="18" xfId="0" applyFont="1" applyFill="1" applyBorder="1" applyAlignment="1" applyProtection="1">
      <alignment vertical="center" wrapText="1"/>
      <protection hidden="1"/>
    </xf>
    <xf numFmtId="0" fontId="3" fillId="4" borderId="19" xfId="0" applyFont="1" applyFill="1" applyBorder="1" applyAlignment="1" applyProtection="1">
      <alignment vertical="center" wrapText="1"/>
      <protection hidden="1"/>
    </xf>
    <xf numFmtId="0" fontId="15" fillId="4" borderId="18" xfId="0" applyFont="1" applyFill="1" applyBorder="1" applyAlignment="1" applyProtection="1">
      <alignment horizontal="center" vertical="center" wrapText="1"/>
      <protection hidden="1"/>
    </xf>
    <xf numFmtId="0" fontId="15" fillId="4" borderId="19" xfId="0" applyFont="1" applyFill="1" applyBorder="1" applyAlignment="1" applyProtection="1">
      <alignment horizontal="center" vertical="center" wrapText="1"/>
      <protection hidden="1"/>
    </xf>
    <xf numFmtId="0" fontId="22" fillId="0" borderId="0" xfId="2" quotePrefix="1" applyNumberFormat="1" applyFont="1" applyFill="1" applyAlignment="1" applyProtection="1">
      <alignment horizontal="left" vertical="center" wrapText="1"/>
      <protection hidden="1"/>
    </xf>
    <xf numFmtId="164" fontId="1" fillId="9" borderId="0" xfId="0" applyNumberFormat="1" applyFont="1" applyFill="1" applyAlignment="1" applyProtection="1">
      <alignment horizontal="center" vertical="center"/>
      <protection locked="0" hidden="1"/>
    </xf>
    <xf numFmtId="0" fontId="5" fillId="0" borderId="0" xfId="0" applyFont="1" applyAlignment="1" applyProtection="1">
      <alignment horizontal="left" vertical="center" wrapText="1"/>
      <protection hidden="1"/>
    </xf>
    <xf numFmtId="0" fontId="1" fillId="0" borderId="4" xfId="0" applyFont="1" applyBorder="1" applyAlignment="1" applyProtection="1">
      <alignment horizontal="center"/>
      <protection hidden="1"/>
    </xf>
    <xf numFmtId="0" fontId="1" fillId="0" borderId="8" xfId="0" applyFont="1" applyBorder="1" applyAlignment="1" applyProtection="1">
      <alignment horizontal="center"/>
      <protection hidden="1"/>
    </xf>
    <xf numFmtId="0" fontId="3" fillId="0" borderId="4" xfId="0" applyFont="1" applyBorder="1" applyAlignment="1" applyProtection="1">
      <alignment horizontal="center"/>
      <protection hidden="1"/>
    </xf>
    <xf numFmtId="0" fontId="3" fillId="0" borderId="8" xfId="0" applyFont="1" applyBorder="1" applyAlignment="1" applyProtection="1">
      <alignment horizontal="center"/>
      <protection hidden="1"/>
    </xf>
    <xf numFmtId="0" fontId="15" fillId="0" borderId="0" xfId="0" applyFont="1" applyAlignment="1" applyProtection="1">
      <alignment horizontal="left" vertical="top" wrapText="1"/>
      <protection hidden="1"/>
    </xf>
    <xf numFmtId="10" fontId="1" fillId="9" borderId="0" xfId="0" applyNumberFormat="1" applyFont="1" applyFill="1" applyAlignment="1" applyProtection="1">
      <alignment horizontal="center" vertical="center"/>
      <protection locked="0" hidden="1"/>
    </xf>
    <xf numFmtId="10" fontId="0" fillId="9" borderId="0" xfId="0" applyNumberFormat="1" applyFill="1" applyAlignment="1" applyProtection="1">
      <alignment horizontal="center" vertical="center"/>
      <protection locked="0" hidden="1"/>
    </xf>
    <xf numFmtId="165" fontId="1" fillId="7" borderId="0" xfId="0" quotePrefix="1" applyNumberFormat="1" applyFont="1" applyFill="1" applyAlignment="1" applyProtection="1">
      <alignment horizontal="center" vertical="center"/>
      <protection hidden="1"/>
    </xf>
    <xf numFmtId="0" fontId="1" fillId="9" borderId="0" xfId="0" applyFont="1" applyFill="1" applyAlignment="1" applyProtection="1">
      <alignment horizontal="center" vertical="center"/>
      <protection locked="0" hidden="1"/>
    </xf>
    <xf numFmtId="0" fontId="0" fillId="9" borderId="0" xfId="0" applyFill="1" applyAlignment="1" applyProtection="1">
      <alignment horizontal="center" vertical="center"/>
      <protection locked="0" hidden="1"/>
    </xf>
    <xf numFmtId="0" fontId="23" fillId="4" borderId="22" xfId="0" applyFont="1" applyFill="1" applyBorder="1" applyAlignment="1" applyProtection="1">
      <alignment horizontal="center" vertical="center" wrapText="1"/>
      <protection hidden="1"/>
    </xf>
    <xf numFmtId="0" fontId="23" fillId="4" borderId="23" xfId="0" applyFont="1" applyFill="1" applyBorder="1" applyAlignment="1" applyProtection="1">
      <alignment horizontal="center" vertical="center" wrapText="1"/>
      <protection hidden="1"/>
    </xf>
    <xf numFmtId="0" fontId="23" fillId="4" borderId="20" xfId="0" applyFont="1" applyFill="1" applyBorder="1" applyAlignment="1" applyProtection="1">
      <alignment horizontal="center" vertical="center" wrapText="1"/>
      <protection hidden="1"/>
    </xf>
    <xf numFmtId="0" fontId="23" fillId="4" borderId="29" xfId="0" applyFont="1" applyFill="1" applyBorder="1" applyAlignment="1" applyProtection="1">
      <alignment horizontal="center" vertical="center" wrapText="1"/>
      <protection hidden="1"/>
    </xf>
    <xf numFmtId="0" fontId="23" fillId="4" borderId="30" xfId="0" applyFont="1" applyFill="1" applyBorder="1" applyAlignment="1" applyProtection="1">
      <alignment horizontal="center" vertical="center" wrapText="1"/>
      <protection hidden="1"/>
    </xf>
    <xf numFmtId="0" fontId="23" fillId="4" borderId="21" xfId="0" applyFont="1" applyFill="1" applyBorder="1" applyAlignment="1" applyProtection="1">
      <alignment horizontal="center" vertical="center" wrapText="1"/>
      <protection hidden="1"/>
    </xf>
  </cellXfs>
  <cellStyles count="3">
    <cellStyle name="Komma" xfId="1" builtinId="3"/>
    <cellStyle name="Prozent" xfId="2" builtinId="5"/>
    <cellStyle name="Stand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35" lockText="1" noThreeD="1"/>
</file>

<file path=xl/ctrlProps/ctrlProp10.xml><?xml version="1.0" encoding="utf-8"?>
<formControlPr xmlns="http://schemas.microsoft.com/office/spreadsheetml/2009/9/main" objectType="CheckBox" fmlaLink="$D$35" lockText="1" noThreeD="1"/>
</file>

<file path=xl/ctrlProps/ctrlProp11.xml><?xml version="1.0" encoding="utf-8"?>
<formControlPr xmlns="http://schemas.microsoft.com/office/spreadsheetml/2009/9/main" objectType="CheckBox" fmlaLink="$D$36" lockText="1" noThreeD="1"/>
</file>

<file path=xl/ctrlProps/ctrlProp12.xml><?xml version="1.0" encoding="utf-8"?>
<formControlPr xmlns="http://schemas.microsoft.com/office/spreadsheetml/2009/9/main" objectType="CheckBox" fmlaLink="$D$37" lockText="1" noThreeD="1"/>
</file>

<file path=xl/ctrlProps/ctrlProp13.xml><?xml version="1.0" encoding="utf-8"?>
<formControlPr xmlns="http://schemas.microsoft.com/office/spreadsheetml/2009/9/main" objectType="CheckBox" fmlaLink="$D$38" lockText="1" noThreeD="1"/>
</file>

<file path=xl/ctrlProps/ctrlProp14.xml><?xml version="1.0" encoding="utf-8"?>
<formControlPr xmlns="http://schemas.microsoft.com/office/spreadsheetml/2009/9/main" objectType="CheckBox" fmlaLink="$D$39" lockText="1" noThreeD="1"/>
</file>

<file path=xl/ctrlProps/ctrlProp15.xml><?xml version="1.0" encoding="utf-8"?>
<formControlPr xmlns="http://schemas.microsoft.com/office/spreadsheetml/2009/9/main" objectType="CheckBox" fmlaLink="$E$35" lockText="1" noThreeD="1"/>
</file>

<file path=xl/ctrlProps/ctrlProp16.xml><?xml version="1.0" encoding="utf-8"?>
<formControlPr xmlns="http://schemas.microsoft.com/office/spreadsheetml/2009/9/main" objectType="CheckBox" fmlaLink="$E$36" lockText="1" noThreeD="1"/>
</file>

<file path=xl/ctrlProps/ctrlProp17.xml><?xml version="1.0" encoding="utf-8"?>
<formControlPr xmlns="http://schemas.microsoft.com/office/spreadsheetml/2009/9/main" objectType="CheckBox" fmlaLink="$E$37" lockText="1" noThreeD="1"/>
</file>

<file path=xl/ctrlProps/ctrlProp18.xml><?xml version="1.0" encoding="utf-8"?>
<formControlPr xmlns="http://schemas.microsoft.com/office/spreadsheetml/2009/9/main" objectType="CheckBox" fmlaLink="$E$38" lockText="1" noThreeD="1"/>
</file>

<file path=xl/ctrlProps/ctrlProp19.xml><?xml version="1.0" encoding="utf-8"?>
<formControlPr xmlns="http://schemas.microsoft.com/office/spreadsheetml/2009/9/main" objectType="CheckBox" fmlaLink="$E$39" lockText="1" noThreeD="1"/>
</file>

<file path=xl/ctrlProps/ctrlProp2.xml><?xml version="1.0" encoding="utf-8"?>
<formControlPr xmlns="http://schemas.microsoft.com/office/spreadsheetml/2009/9/main" objectType="CheckBox" fmlaLink="$B$36" lockText="1" noThreeD="1"/>
</file>

<file path=xl/ctrlProps/ctrlProp20.xml><?xml version="1.0" encoding="utf-8"?>
<formControlPr xmlns="http://schemas.microsoft.com/office/spreadsheetml/2009/9/main" objectType="CheckBox" fmlaLink="$C$13" lockText="1" noThreeD="1"/>
</file>

<file path=xl/ctrlProps/ctrlProp21.xml><?xml version="1.0" encoding="utf-8"?>
<formControlPr xmlns="http://schemas.microsoft.com/office/spreadsheetml/2009/9/main" objectType="CheckBox" fmlaLink="$C$39" lockText="1" noThreeD="1"/>
</file>

<file path=xl/ctrlProps/ctrlProp3.xml><?xml version="1.0" encoding="utf-8"?>
<formControlPr xmlns="http://schemas.microsoft.com/office/spreadsheetml/2009/9/main" objectType="CheckBox" fmlaLink="$B$37" lockText="1" noThreeD="1"/>
</file>

<file path=xl/ctrlProps/ctrlProp4.xml><?xml version="1.0" encoding="utf-8"?>
<formControlPr xmlns="http://schemas.microsoft.com/office/spreadsheetml/2009/9/main" objectType="CheckBox" fmlaLink="$B$38" lockText="1" noThreeD="1"/>
</file>

<file path=xl/ctrlProps/ctrlProp5.xml><?xml version="1.0" encoding="utf-8"?>
<formControlPr xmlns="http://schemas.microsoft.com/office/spreadsheetml/2009/9/main" objectType="CheckBox" fmlaLink="$B$39" lockText="1" noThreeD="1"/>
</file>

<file path=xl/ctrlProps/ctrlProp6.xml><?xml version="1.0" encoding="utf-8"?>
<formControlPr xmlns="http://schemas.microsoft.com/office/spreadsheetml/2009/9/main" objectType="CheckBox" fmlaLink="$C$35" lockText="1" noThreeD="1"/>
</file>

<file path=xl/ctrlProps/ctrlProp7.xml><?xml version="1.0" encoding="utf-8"?>
<formControlPr xmlns="http://schemas.microsoft.com/office/spreadsheetml/2009/9/main" objectType="CheckBox" fmlaLink="$C$36" lockText="1" noThreeD="1"/>
</file>

<file path=xl/ctrlProps/ctrlProp8.xml><?xml version="1.0" encoding="utf-8"?>
<formControlPr xmlns="http://schemas.microsoft.com/office/spreadsheetml/2009/9/main" objectType="CheckBox" fmlaLink="$C$37" lockText="1" noThreeD="1"/>
</file>

<file path=xl/ctrlProps/ctrlProp9.xml><?xml version="1.0" encoding="utf-8"?>
<formControlPr xmlns="http://schemas.microsoft.com/office/spreadsheetml/2009/9/main" objectType="CheckBox" fmlaLink="$C$3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314325</xdr:colOff>
          <xdr:row>34</xdr:row>
          <xdr:rowOff>0</xdr:rowOff>
        </xdr:from>
        <xdr:to>
          <xdr:col>1</xdr:col>
          <xdr:colOff>581025</xdr:colOff>
          <xdr:row>34</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35</xdr:row>
          <xdr:rowOff>0</xdr:rowOff>
        </xdr:from>
        <xdr:to>
          <xdr:col>1</xdr:col>
          <xdr:colOff>581025</xdr:colOff>
          <xdr:row>35</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35</xdr:row>
          <xdr:rowOff>171450</xdr:rowOff>
        </xdr:from>
        <xdr:to>
          <xdr:col>1</xdr:col>
          <xdr:colOff>581025</xdr:colOff>
          <xdr:row>36</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36</xdr:row>
          <xdr:rowOff>171450</xdr:rowOff>
        </xdr:from>
        <xdr:to>
          <xdr:col>1</xdr:col>
          <xdr:colOff>581025</xdr:colOff>
          <xdr:row>37</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37</xdr:row>
          <xdr:rowOff>200025</xdr:rowOff>
        </xdr:from>
        <xdr:to>
          <xdr:col>1</xdr:col>
          <xdr:colOff>581025</xdr:colOff>
          <xdr:row>38</xdr:row>
          <xdr:rowOff>209550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34</xdr:row>
          <xdr:rowOff>0</xdr:rowOff>
        </xdr:from>
        <xdr:to>
          <xdr:col>2</xdr:col>
          <xdr:colOff>581025</xdr:colOff>
          <xdr:row>34</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35</xdr:row>
          <xdr:rowOff>0</xdr:rowOff>
        </xdr:from>
        <xdr:to>
          <xdr:col>2</xdr:col>
          <xdr:colOff>581025</xdr:colOff>
          <xdr:row>35</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35</xdr:row>
          <xdr:rowOff>171450</xdr:rowOff>
        </xdr:from>
        <xdr:to>
          <xdr:col>2</xdr:col>
          <xdr:colOff>581025</xdr:colOff>
          <xdr:row>36</xdr:row>
          <xdr:rowOff>171450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36</xdr:row>
          <xdr:rowOff>171450</xdr:rowOff>
        </xdr:from>
        <xdr:to>
          <xdr:col>2</xdr:col>
          <xdr:colOff>581025</xdr:colOff>
          <xdr:row>37</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xmlns=""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37</xdr:row>
          <xdr:rowOff>200025</xdr:rowOff>
        </xdr:from>
        <xdr:to>
          <xdr:col>2</xdr:col>
          <xdr:colOff>581025</xdr:colOff>
          <xdr:row>38</xdr:row>
          <xdr:rowOff>209550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xmlns=""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34</xdr:row>
          <xdr:rowOff>0</xdr:rowOff>
        </xdr:from>
        <xdr:to>
          <xdr:col>3</xdr:col>
          <xdr:colOff>581025</xdr:colOff>
          <xdr:row>34</xdr:row>
          <xdr:rowOff>247650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35</xdr:row>
          <xdr:rowOff>0</xdr:rowOff>
        </xdr:from>
        <xdr:to>
          <xdr:col>3</xdr:col>
          <xdr:colOff>581025</xdr:colOff>
          <xdr:row>35</xdr:row>
          <xdr:rowOff>247650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xmlns=""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35</xdr:row>
          <xdr:rowOff>171450</xdr:rowOff>
        </xdr:from>
        <xdr:to>
          <xdr:col>3</xdr:col>
          <xdr:colOff>581025</xdr:colOff>
          <xdr:row>36</xdr:row>
          <xdr:rowOff>171450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xmlns=""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36</xdr:row>
          <xdr:rowOff>171450</xdr:rowOff>
        </xdr:from>
        <xdr:to>
          <xdr:col>3</xdr:col>
          <xdr:colOff>581025</xdr:colOff>
          <xdr:row>37</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37</xdr:row>
          <xdr:rowOff>200025</xdr:rowOff>
        </xdr:from>
        <xdr:to>
          <xdr:col>3</xdr:col>
          <xdr:colOff>581025</xdr:colOff>
          <xdr:row>38</xdr:row>
          <xdr:rowOff>209550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xmlns=""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34</xdr:row>
          <xdr:rowOff>0</xdr:rowOff>
        </xdr:from>
        <xdr:to>
          <xdr:col>4</xdr:col>
          <xdr:colOff>581025</xdr:colOff>
          <xdr:row>34</xdr:row>
          <xdr:rowOff>247650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35</xdr:row>
          <xdr:rowOff>0</xdr:rowOff>
        </xdr:from>
        <xdr:to>
          <xdr:col>4</xdr:col>
          <xdr:colOff>581025</xdr:colOff>
          <xdr:row>35</xdr:row>
          <xdr:rowOff>247650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35</xdr:row>
          <xdr:rowOff>171450</xdr:rowOff>
        </xdr:from>
        <xdr:to>
          <xdr:col>4</xdr:col>
          <xdr:colOff>581025</xdr:colOff>
          <xdr:row>36</xdr:row>
          <xdr:rowOff>171450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36</xdr:row>
          <xdr:rowOff>171450</xdr:rowOff>
        </xdr:from>
        <xdr:to>
          <xdr:col>4</xdr:col>
          <xdr:colOff>581025</xdr:colOff>
          <xdr:row>37</xdr:row>
          <xdr:rowOff>190500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37</xdr:row>
          <xdr:rowOff>200025</xdr:rowOff>
        </xdr:from>
        <xdr:to>
          <xdr:col>4</xdr:col>
          <xdr:colOff>581025</xdr:colOff>
          <xdr:row>38</xdr:row>
          <xdr:rowOff>209550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xmlns=""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xdr:row>
          <xdr:rowOff>219075</xdr:rowOff>
        </xdr:from>
        <xdr:to>
          <xdr:col>3</xdr:col>
          <xdr:colOff>752475</xdr:colOff>
          <xdr:row>13</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xmlns=""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CH" sz="1000" b="0" i="0" u="none" strike="noStrike" baseline="0">
                  <a:solidFill>
                    <a:srgbClr val="000000"/>
                  </a:solidFill>
                  <a:latin typeface="Arial"/>
                  <a:cs typeface="Arial"/>
                </a:rPr>
                <a:t>Alleinerziehend</a:t>
              </a:r>
            </a:p>
          </xdr:txBody>
        </xdr:sp>
        <xdr:clientData fLocksWithSheet="0"/>
      </xdr:twoCellAnchor>
    </mc:Choice>
    <mc:Fallback/>
  </mc:AlternateContent>
  <xdr:twoCellAnchor>
    <xdr:from>
      <xdr:col>5</xdr:col>
      <xdr:colOff>652829</xdr:colOff>
      <xdr:row>0</xdr:row>
      <xdr:rowOff>65943</xdr:rowOff>
    </xdr:from>
    <xdr:to>
      <xdr:col>11</xdr:col>
      <xdr:colOff>777387</xdr:colOff>
      <xdr:row>0</xdr:row>
      <xdr:rowOff>475518</xdr:rowOff>
    </xdr:to>
    <xdr:pic>
      <xdr:nvPicPr>
        <xdr:cNvPr id="26" name="Picture 1">
          <a:extLst>
            <a:ext uri="{FF2B5EF4-FFF2-40B4-BE49-F238E27FC236}">
              <a16:creationId xmlns:a16="http://schemas.microsoft.com/office/drawing/2014/main" xmlns="" id="{00000000-0008-0000-0000-00001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653329" y="65943"/>
          <a:ext cx="1692520" cy="409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W206"/>
  <sheetViews>
    <sheetView showGridLines="0" showRowColHeaders="0" tabSelected="1" zoomScale="115" zoomScaleNormal="115" workbookViewId="0">
      <selection activeCell="A13" sqref="A13:B13"/>
    </sheetView>
  </sheetViews>
  <sheetFormatPr baseColWidth="10" defaultRowHeight="13.5" x14ac:dyDescent="0.25"/>
  <cols>
    <col min="1" max="1" width="13" style="1" customWidth="1"/>
    <col min="2" max="2" width="11.7109375" style="1" customWidth="1"/>
    <col min="3" max="6" width="11.7109375" style="22" customWidth="1"/>
    <col min="7" max="10" width="11.7109375" style="22" hidden="1" customWidth="1"/>
    <col min="11" max="11" width="11.7109375" style="22" customWidth="1"/>
    <col min="12" max="12" width="12.140625" style="22" customWidth="1"/>
    <col min="13" max="13" width="13.7109375" style="1" customWidth="1"/>
    <col min="14" max="15" width="14.85546875" style="1" hidden="1" customWidth="1"/>
    <col min="16" max="16" width="15.5703125" style="1" hidden="1" customWidth="1"/>
    <col min="17" max="17" width="11.7109375" style="1" hidden="1" customWidth="1"/>
    <col min="18" max="23" width="11.42578125" style="1" hidden="1" customWidth="1"/>
    <col min="24" max="16384" width="11.42578125" style="1"/>
  </cols>
  <sheetData>
    <row r="1" spans="1:21" ht="74.25" customHeight="1" x14ac:dyDescent="0.3">
      <c r="A1" s="68" t="s">
        <v>35</v>
      </c>
      <c r="B1" s="21"/>
    </row>
    <row r="2" spans="1:21" ht="18.75" customHeight="1" x14ac:dyDescent="0.25">
      <c r="A2" s="23"/>
      <c r="B2" s="23"/>
    </row>
    <row r="3" spans="1:21" ht="63" customHeight="1" x14ac:dyDescent="0.25">
      <c r="A3" s="120" t="s">
        <v>36</v>
      </c>
      <c r="B3" s="120"/>
      <c r="C3" s="120"/>
      <c r="D3" s="120"/>
      <c r="E3" s="120"/>
      <c r="F3" s="120"/>
      <c r="G3" s="120"/>
      <c r="H3" s="120"/>
      <c r="I3" s="120"/>
      <c r="J3" s="120"/>
      <c r="K3" s="120"/>
      <c r="L3" s="120"/>
    </row>
    <row r="4" spans="1:21" ht="114" customHeight="1" x14ac:dyDescent="0.25">
      <c r="A4" s="120" t="s">
        <v>51</v>
      </c>
      <c r="B4" s="120"/>
      <c r="C4" s="120"/>
      <c r="D4" s="120"/>
      <c r="E4" s="120"/>
      <c r="F4" s="120"/>
      <c r="G4" s="120"/>
      <c r="H4" s="120"/>
      <c r="I4" s="120"/>
      <c r="J4" s="120"/>
      <c r="K4" s="120"/>
      <c r="L4" s="120"/>
    </row>
    <row r="6" spans="1:21" s="3" customFormat="1" ht="21.75" customHeight="1" x14ac:dyDescent="0.25">
      <c r="A6" s="24" t="s">
        <v>37</v>
      </c>
      <c r="B6" s="24"/>
      <c r="C6" s="25"/>
      <c r="D6" s="25"/>
      <c r="E6" s="25"/>
      <c r="F6" s="25"/>
      <c r="G6" s="25"/>
      <c r="H6" s="25"/>
      <c r="I6" s="25"/>
      <c r="J6" s="25"/>
      <c r="K6" s="25"/>
      <c r="L6" s="25"/>
      <c r="T6" s="1"/>
      <c r="U6" s="1"/>
    </row>
    <row r="7" spans="1:21" s="3" customFormat="1" ht="18.95" customHeight="1" x14ac:dyDescent="0.25">
      <c r="A7" s="129"/>
      <c r="B7" s="130"/>
      <c r="C7" s="3" t="s">
        <v>53</v>
      </c>
      <c r="D7" s="25"/>
      <c r="E7" s="25"/>
      <c r="F7" s="25"/>
      <c r="G7" s="25"/>
      <c r="H7" s="25"/>
      <c r="I7" s="25"/>
      <c r="J7" s="25"/>
      <c r="K7" s="25"/>
      <c r="L7" s="25"/>
      <c r="T7" s="1"/>
      <c r="U7" s="1"/>
    </row>
    <row r="8" spans="1:21" s="3" customFormat="1" ht="19.5" customHeight="1" x14ac:dyDescent="0.25">
      <c r="C8" s="25"/>
      <c r="D8" s="25"/>
      <c r="F8" s="25"/>
      <c r="G8" s="25"/>
      <c r="H8" s="25"/>
      <c r="I8" s="25"/>
      <c r="J8" s="25"/>
      <c r="K8" s="25"/>
      <c r="L8"/>
      <c r="T8" s="1"/>
      <c r="U8" s="1"/>
    </row>
    <row r="9" spans="1:21" s="3" customFormat="1" ht="18.95" customHeight="1" x14ac:dyDescent="0.25">
      <c r="A9" s="24" t="s">
        <v>38</v>
      </c>
      <c r="B9" s="24"/>
      <c r="C9" s="25"/>
      <c r="D9" s="25"/>
      <c r="E9" s="25"/>
      <c r="F9" s="25"/>
      <c r="G9" s="25"/>
      <c r="H9" s="25"/>
      <c r="I9" s="25"/>
      <c r="J9" s="25"/>
      <c r="K9" s="25"/>
      <c r="L9" s="25"/>
      <c r="T9" s="1"/>
      <c r="U9" s="1"/>
    </row>
    <row r="10" spans="1:21" s="3" customFormat="1" ht="18.95" customHeight="1" x14ac:dyDescent="0.25">
      <c r="A10" s="129"/>
      <c r="B10" s="130"/>
      <c r="C10" s="3" t="s">
        <v>52</v>
      </c>
      <c r="D10" s="25"/>
      <c r="E10" s="25"/>
      <c r="F10" s="25"/>
      <c r="G10" s="25"/>
      <c r="H10" s="25"/>
      <c r="I10" s="25"/>
      <c r="J10" s="25"/>
      <c r="K10" s="25"/>
      <c r="L10" s="25"/>
      <c r="T10" s="1"/>
      <c r="U10" s="1"/>
    </row>
    <row r="11" spans="1:21" s="3" customFormat="1" ht="18.75" customHeight="1" x14ac:dyDescent="0.25">
      <c r="C11" s="25"/>
      <c r="D11" s="25"/>
      <c r="E11" s="25"/>
      <c r="F11" s="25"/>
      <c r="G11" s="25"/>
      <c r="H11" s="25"/>
      <c r="I11" s="25"/>
      <c r="J11" s="25"/>
      <c r="K11" s="25"/>
      <c r="L11" s="25"/>
      <c r="T11" s="1"/>
      <c r="U11" s="1"/>
    </row>
    <row r="12" spans="1:21" s="3" customFormat="1" ht="18.95" customHeight="1" x14ac:dyDescent="0.25">
      <c r="A12" s="24" t="s">
        <v>39</v>
      </c>
      <c r="B12" s="24"/>
      <c r="C12" s="25"/>
      <c r="D12" s="25"/>
      <c r="E12" s="25"/>
      <c r="F12" s="25"/>
      <c r="G12" s="25"/>
      <c r="H12" s="25"/>
      <c r="I12" s="25"/>
      <c r="J12" s="25"/>
      <c r="K12" s="25"/>
      <c r="L12" s="25"/>
      <c r="T12" s="1"/>
      <c r="U12" s="1"/>
    </row>
    <row r="13" spans="1:21" s="3" customFormat="1" ht="18.95" customHeight="1" x14ac:dyDescent="0.25">
      <c r="A13" s="126"/>
      <c r="B13" s="127"/>
      <c r="C13" s="62" t="b">
        <v>0</v>
      </c>
      <c r="D13" s="26"/>
      <c r="E13" s="25"/>
      <c r="F13" s="25"/>
      <c r="G13" s="25"/>
      <c r="H13" s="25"/>
      <c r="I13" s="25"/>
      <c r="J13" s="25"/>
      <c r="K13" s="25"/>
      <c r="L13" s="25"/>
      <c r="N13" s="1"/>
      <c r="O13" s="1" t="s">
        <v>28</v>
      </c>
      <c r="P13" s="1"/>
      <c r="Q13" s="1"/>
      <c r="R13" s="1"/>
      <c r="S13" s="1"/>
      <c r="T13" s="1"/>
      <c r="U13" s="1"/>
    </row>
    <row r="14" spans="1:21" s="3" customFormat="1" ht="18.75" customHeight="1" x14ac:dyDescent="0.25">
      <c r="C14" s="25"/>
      <c r="D14" s="25"/>
      <c r="E14" s="25"/>
      <c r="F14" s="25"/>
      <c r="G14" s="25"/>
      <c r="H14" s="25"/>
      <c r="I14" s="25"/>
      <c r="J14" s="25"/>
      <c r="K14" s="25"/>
      <c r="L14" s="25"/>
      <c r="N14" s="13" t="s">
        <v>29</v>
      </c>
      <c r="O14" s="4"/>
      <c r="P14" s="1"/>
      <c r="Q14" s="14" t="s">
        <v>30</v>
      </c>
      <c r="R14" s="1"/>
      <c r="S14" s="1"/>
      <c r="T14" s="1"/>
      <c r="U14" s="1"/>
    </row>
    <row r="15" spans="1:21" s="3" customFormat="1" ht="18.95" customHeight="1" x14ac:dyDescent="0.25">
      <c r="A15" s="24" t="s">
        <v>40</v>
      </c>
      <c r="B15" s="24"/>
      <c r="C15" s="25"/>
      <c r="D15" s="25"/>
      <c r="E15" s="25"/>
      <c r="F15" s="25"/>
      <c r="G15" s="25"/>
      <c r="H15" s="25"/>
      <c r="I15" s="25"/>
      <c r="J15" s="25"/>
      <c r="K15" s="25"/>
      <c r="L15" s="25"/>
      <c r="N15" s="15">
        <f>IFERROR(VLOOKUP($A$13,$N$18:$P$22,3,TRUE),0)</f>
        <v>0</v>
      </c>
      <c r="O15" s="70" t="b">
        <f>IF(C13,N15)</f>
        <v>0</v>
      </c>
      <c r="P15" s="1"/>
      <c r="Q15" s="15">
        <f>IFERROR(VLOOKUP($R$16,$Q$18:$S$22,3,TRUE),0)</f>
        <v>0</v>
      </c>
      <c r="R15" s="70">
        <f>IF(C13,0,Q15)</f>
        <v>0</v>
      </c>
      <c r="S15" s="1"/>
      <c r="T15" s="1"/>
      <c r="U15" s="1"/>
    </row>
    <row r="16" spans="1:21" s="3" customFormat="1" ht="18.75" customHeight="1" x14ac:dyDescent="0.25">
      <c r="A16" s="126"/>
      <c r="B16" s="126"/>
      <c r="C16" s="125" t="s">
        <v>54</v>
      </c>
      <c r="D16" s="125"/>
      <c r="E16" s="125"/>
      <c r="F16" s="125"/>
      <c r="G16" s="125"/>
      <c r="H16" s="125"/>
      <c r="I16" s="125"/>
      <c r="J16" s="125"/>
      <c r="K16" s="125"/>
      <c r="L16" s="125"/>
      <c r="N16" s="1"/>
      <c r="O16" s="1"/>
      <c r="P16" s="98" t="s">
        <v>50</v>
      </c>
      <c r="Q16" s="98"/>
      <c r="R16" s="63">
        <f>IF(A13+A16&lt;110%,0,A13+A16)</f>
        <v>0</v>
      </c>
      <c r="S16" s="4">
        <f>IF(A16&gt;0,A13+A16,0)</f>
        <v>0</v>
      </c>
    </row>
    <row r="17" spans="1:19" s="3" customFormat="1" ht="19.5" customHeight="1" x14ac:dyDescent="0.25">
      <c r="C17" s="125"/>
      <c r="D17" s="125"/>
      <c r="E17" s="125"/>
      <c r="F17" s="125"/>
      <c r="G17" s="125"/>
      <c r="H17" s="125"/>
      <c r="I17" s="125"/>
      <c r="J17" s="125"/>
      <c r="K17" s="125"/>
      <c r="L17" s="125"/>
      <c r="N17" s="7" t="s">
        <v>32</v>
      </c>
      <c r="O17" s="7" t="s">
        <v>33</v>
      </c>
      <c r="P17" s="7" t="s">
        <v>31</v>
      </c>
      <c r="Q17" s="7" t="s">
        <v>32</v>
      </c>
      <c r="R17" s="7" t="s">
        <v>33</v>
      </c>
      <c r="S17" s="7" t="s">
        <v>31</v>
      </c>
    </row>
    <row r="18" spans="1:19" s="3" customFormat="1" ht="18.75" customHeight="1" x14ac:dyDescent="0.25">
      <c r="A18" s="24" t="s">
        <v>41</v>
      </c>
      <c r="C18" s="25"/>
      <c r="D18" s="64"/>
      <c r="E18" s="25"/>
      <c r="F18" s="25"/>
      <c r="G18" s="25"/>
      <c r="H18" s="25"/>
      <c r="I18" s="25"/>
      <c r="J18" s="25"/>
      <c r="K18" s="64"/>
      <c r="L18" s="25"/>
      <c r="N18" s="11">
        <v>0.1</v>
      </c>
      <c r="O18" s="11">
        <v>0.2</v>
      </c>
      <c r="P18" s="12">
        <v>1</v>
      </c>
      <c r="Q18" s="9">
        <v>1.1000000000000001</v>
      </c>
      <c r="R18" s="9">
        <v>1.2</v>
      </c>
      <c r="S18" s="10">
        <v>1</v>
      </c>
    </row>
    <row r="19" spans="1:19" s="3" customFormat="1" ht="18.75" customHeight="1" x14ac:dyDescent="0.25">
      <c r="A19" s="128">
        <f>IF(C13,N15,Q15)</f>
        <v>0</v>
      </c>
      <c r="B19" s="128"/>
      <c r="C19" s="71" t="str">
        <f>IF(O15+R15=0,"Keine Rabattberechtigte Tage","")</f>
        <v>Keine Rabattberechtigte Tage</v>
      </c>
      <c r="F19" s="25"/>
      <c r="G19" s="25"/>
      <c r="H19" s="25"/>
      <c r="I19" s="25"/>
      <c r="J19" s="25"/>
      <c r="N19" s="11">
        <v>0.21</v>
      </c>
      <c r="O19" s="11">
        <v>0.4</v>
      </c>
      <c r="P19" s="12">
        <v>2</v>
      </c>
      <c r="Q19" s="9">
        <v>1.21</v>
      </c>
      <c r="R19" s="9">
        <v>1.4</v>
      </c>
      <c r="S19" s="10">
        <v>2</v>
      </c>
    </row>
    <row r="20" spans="1:19" s="3" customFormat="1" ht="19.5" customHeight="1" x14ac:dyDescent="0.25">
      <c r="C20" s="64"/>
      <c r="D20" s="25"/>
      <c r="E20" s="25"/>
      <c r="F20" s="25"/>
      <c r="G20" s="25"/>
      <c r="H20" s="25"/>
      <c r="I20" s="25"/>
      <c r="J20" s="25"/>
      <c r="K20" s="25"/>
      <c r="L20" s="25"/>
      <c r="N20" s="11">
        <v>0.41</v>
      </c>
      <c r="O20" s="11">
        <v>0.6</v>
      </c>
      <c r="P20" s="12">
        <v>3</v>
      </c>
      <c r="Q20" s="9">
        <v>1.41</v>
      </c>
      <c r="R20" s="9">
        <v>1.6</v>
      </c>
      <c r="S20" s="10">
        <v>3</v>
      </c>
    </row>
    <row r="21" spans="1:19" s="3" customFormat="1" ht="18.75" customHeight="1" x14ac:dyDescent="0.25">
      <c r="A21" s="24" t="s">
        <v>42</v>
      </c>
      <c r="D21" s="27"/>
      <c r="E21" s="25"/>
      <c r="F21" s="25"/>
      <c r="G21" s="25"/>
      <c r="H21" s="25"/>
      <c r="I21" s="25"/>
      <c r="J21" s="25"/>
      <c r="K21" s="25"/>
      <c r="L21" s="25"/>
      <c r="N21" s="11">
        <v>0.61</v>
      </c>
      <c r="O21" s="11">
        <v>0.8</v>
      </c>
      <c r="P21" s="12">
        <v>4</v>
      </c>
      <c r="Q21" s="9">
        <v>1.61</v>
      </c>
      <c r="R21" s="9">
        <v>1.8</v>
      </c>
      <c r="S21" s="10">
        <v>4</v>
      </c>
    </row>
    <row r="22" spans="1:19" s="3" customFormat="1" ht="18.75" customHeight="1" x14ac:dyDescent="0.25">
      <c r="A22" s="119"/>
      <c r="B22" s="119"/>
      <c r="C22" s="72" t="str">
        <f>IF(Q48=0,"Kein Anspruch auf Rabattgewährung; Massgebendes Einkommen zu hoch.","")</f>
        <v/>
      </c>
      <c r="D22" s="28"/>
      <c r="E22" s="25"/>
      <c r="F22" s="29"/>
      <c r="G22" s="29"/>
      <c r="H22" s="29"/>
      <c r="I22" s="29"/>
      <c r="J22" s="29"/>
      <c r="K22" s="25"/>
      <c r="L22" s="25"/>
      <c r="N22" s="11">
        <v>0.81</v>
      </c>
      <c r="O22" s="11">
        <v>1</v>
      </c>
      <c r="P22" s="12">
        <v>5</v>
      </c>
      <c r="Q22" s="9">
        <v>1.81</v>
      </c>
      <c r="R22" s="9">
        <v>2</v>
      </c>
      <c r="S22" s="10">
        <v>5</v>
      </c>
    </row>
    <row r="23" spans="1:19" ht="112.5" customHeight="1" x14ac:dyDescent="0.25">
      <c r="A23" s="120" t="s">
        <v>43</v>
      </c>
      <c r="B23" s="120"/>
      <c r="C23" s="120"/>
      <c r="D23" s="120"/>
      <c r="E23" s="120"/>
      <c r="F23" s="120"/>
      <c r="G23" s="120"/>
      <c r="H23" s="120"/>
      <c r="I23" s="120"/>
      <c r="J23" s="120"/>
      <c r="K23" s="120"/>
      <c r="L23" s="120"/>
    </row>
    <row r="24" spans="1:19" ht="8.25" customHeight="1" x14ac:dyDescent="0.25">
      <c r="C24" s="1"/>
      <c r="D24" s="30"/>
      <c r="E24" s="4"/>
    </row>
    <row r="25" spans="1:19" ht="18.75" customHeight="1" x14ac:dyDescent="0.25">
      <c r="A25" s="24" t="s">
        <v>44</v>
      </c>
      <c r="E25" s="31"/>
      <c r="F25" s="31"/>
      <c r="G25" s="31"/>
      <c r="H25" s="31"/>
      <c r="I25" s="31"/>
      <c r="J25" s="31"/>
    </row>
    <row r="26" spans="1:19" ht="18.75" customHeight="1" x14ac:dyDescent="0.25">
      <c r="A26" s="119"/>
      <c r="B26" s="119"/>
      <c r="C26" s="73" t="str">
        <f>IF(A26&gt;=300000,"Kein Anspruch auf Rabattgewährung, Vermögen über Fr. 300'000.00","")</f>
        <v/>
      </c>
    </row>
    <row r="27" spans="1:19" s="19" customFormat="1" ht="42.75" customHeight="1" x14ac:dyDescent="0.2">
      <c r="A27" s="120" t="s">
        <v>45</v>
      </c>
      <c r="B27" s="120"/>
      <c r="C27" s="120"/>
      <c r="D27" s="120"/>
      <c r="E27" s="120"/>
      <c r="F27" s="120"/>
      <c r="G27" s="120"/>
      <c r="H27" s="120"/>
      <c r="I27" s="120"/>
      <c r="J27" s="120"/>
      <c r="K27" s="120"/>
      <c r="L27" s="120"/>
    </row>
    <row r="28" spans="1:19" ht="17.25" customHeight="1" x14ac:dyDescent="0.25"/>
    <row r="29" spans="1:19" ht="21.75" customHeight="1" thickBot="1" x14ac:dyDescent="0.3">
      <c r="A29" s="69" t="s">
        <v>46</v>
      </c>
    </row>
    <row r="30" spans="1:19" ht="11.25" customHeight="1" x14ac:dyDescent="0.25">
      <c r="N30" s="121" t="s">
        <v>9</v>
      </c>
      <c r="O30" s="122"/>
      <c r="P30" s="123" t="s">
        <v>10</v>
      </c>
      <c r="Q30" s="124"/>
    </row>
    <row r="31" spans="1:19" ht="7.5" customHeight="1" thickBot="1" x14ac:dyDescent="0.3">
      <c r="A31" s="22"/>
      <c r="B31" s="22"/>
      <c r="K31" s="1"/>
      <c r="L31" s="1"/>
      <c r="N31" s="74"/>
      <c r="O31" s="75"/>
      <c r="P31" s="74"/>
      <c r="Q31" s="75"/>
    </row>
    <row r="32" spans="1:19" ht="28.5" customHeight="1" x14ac:dyDescent="0.25">
      <c r="A32" s="114"/>
      <c r="B32" s="32" t="s">
        <v>15</v>
      </c>
      <c r="C32" s="116" t="s">
        <v>16</v>
      </c>
      <c r="D32" s="116" t="s">
        <v>0</v>
      </c>
      <c r="E32" s="116" t="s">
        <v>1</v>
      </c>
      <c r="F32" s="32" t="s">
        <v>17</v>
      </c>
      <c r="G32" s="131" t="s">
        <v>55</v>
      </c>
      <c r="H32" s="132"/>
      <c r="I32" s="132"/>
      <c r="J32" s="133"/>
      <c r="K32" s="93" t="s">
        <v>19</v>
      </c>
      <c r="L32" s="33" t="s">
        <v>17</v>
      </c>
      <c r="N32" s="76" t="s">
        <v>34</v>
      </c>
      <c r="O32" s="77">
        <f>COUNTIF(B35:B39,TRUE)</f>
        <v>0</v>
      </c>
      <c r="P32" s="85">
        <f>COUNTIF(C35:C39,TRUE)/2</f>
        <v>0</v>
      </c>
      <c r="Q32" s="77">
        <f>COUNTIF(D35:D39,TRUE)/4</f>
        <v>0</v>
      </c>
      <c r="R32" s="20">
        <f>COUNTIF(E35:E39,TRUE)/4</f>
        <v>0</v>
      </c>
      <c r="S32" s="86">
        <f>SUM(O32:R32)</f>
        <v>0</v>
      </c>
    </row>
    <row r="33" spans="1:23" ht="14.25" thickBot="1" x14ac:dyDescent="0.3">
      <c r="A33" s="115"/>
      <c r="B33" s="34" t="s">
        <v>0</v>
      </c>
      <c r="C33" s="117"/>
      <c r="D33" s="117"/>
      <c r="E33" s="117"/>
      <c r="F33" s="34" t="s">
        <v>18</v>
      </c>
      <c r="G33" s="134"/>
      <c r="H33" s="135"/>
      <c r="I33" s="135"/>
      <c r="J33" s="136"/>
      <c r="K33" s="94"/>
      <c r="L33" s="35" t="s">
        <v>20</v>
      </c>
      <c r="N33" s="78" t="s">
        <v>47</v>
      </c>
      <c r="O33" s="79" t="s">
        <v>47</v>
      </c>
      <c r="P33" s="78" t="s">
        <v>47</v>
      </c>
      <c r="Q33" s="79" t="s">
        <v>47</v>
      </c>
    </row>
    <row r="34" spans="1:23" ht="14.25" thickBot="1" x14ac:dyDescent="0.3">
      <c r="A34" s="36"/>
      <c r="B34" s="37">
        <v>1</v>
      </c>
      <c r="C34" s="37">
        <v>0.5</v>
      </c>
      <c r="D34" s="37">
        <v>0.25</v>
      </c>
      <c r="E34" s="37">
        <v>0.25</v>
      </c>
      <c r="F34" s="38"/>
      <c r="G34" s="88"/>
      <c r="H34" s="88"/>
      <c r="I34" s="88"/>
      <c r="J34" s="88"/>
      <c r="K34" s="39"/>
      <c r="L34" s="39"/>
      <c r="N34" s="78" t="s">
        <v>48</v>
      </c>
      <c r="O34" s="80" t="s">
        <v>49</v>
      </c>
      <c r="P34" s="78" t="s">
        <v>48</v>
      </c>
      <c r="Q34" s="80" t="s">
        <v>49</v>
      </c>
      <c r="S34" s="40" t="s">
        <v>7</v>
      </c>
      <c r="T34" s="22"/>
      <c r="U34" s="22"/>
      <c r="V34" s="40" t="s">
        <v>9</v>
      </c>
      <c r="W34" s="40" t="s">
        <v>10</v>
      </c>
    </row>
    <row r="35" spans="1:23" ht="20.25" customHeight="1" thickBot="1" x14ac:dyDescent="0.3">
      <c r="A35" s="41" t="s">
        <v>21</v>
      </c>
      <c r="B35" s="66" t="b">
        <v>0</v>
      </c>
      <c r="C35" s="66" t="b">
        <v>0</v>
      </c>
      <c r="D35" s="66" t="b">
        <v>0</v>
      </c>
      <c r="E35" s="66" t="b">
        <v>0</v>
      </c>
      <c r="F35" s="42">
        <f>IF($S$32&gt;$A$19,0,IF($A$10=0,0,IF(B35,N35,O35)))</f>
        <v>0</v>
      </c>
      <c r="G35" s="89">
        <f>IF($A$26&gt;=300000,0,IF($A$10=0,0,$Q$48))</f>
        <v>0</v>
      </c>
      <c r="H35" s="90">
        <f>IF($A$10=0,0,MROUND(F35-F35*G35,0.05))</f>
        <v>0</v>
      </c>
      <c r="I35" s="91">
        <f>IFERROR(SUM(F35-J35)/(F35),0)</f>
        <v>0</v>
      </c>
      <c r="J35" s="90">
        <f>IF($S$32&gt;$A$19,0,IF($A$10=0,0,IF(B35,P35,Q35)))</f>
        <v>0</v>
      </c>
      <c r="K35" s="87">
        <f>IF(G35&lt;I35,G35,I35)</f>
        <v>0</v>
      </c>
      <c r="L35" s="42">
        <f>IF(H35&lt;=J35,J35,H35)</f>
        <v>0</v>
      </c>
      <c r="M35" s="97"/>
      <c r="N35" s="81">
        <f>IF(B35,V$42,0)</f>
        <v>0</v>
      </c>
      <c r="O35" s="82">
        <f>IF(C35,V$43,0)+IF(D35,V$44,0)+IF(E35,V$45,0)</f>
        <v>0</v>
      </c>
      <c r="P35" s="81">
        <f>IF(B35,W$42,0)</f>
        <v>0</v>
      </c>
      <c r="Q35" s="82">
        <f>IF(C35,W$43,0)+IF(D35,W$44,0)+IF(E35,W$45,0)</f>
        <v>0</v>
      </c>
      <c r="S35" s="40" t="s">
        <v>8</v>
      </c>
      <c r="T35" s="22"/>
      <c r="U35" s="22"/>
      <c r="V35" s="43">
        <v>85</v>
      </c>
      <c r="W35" s="43">
        <v>34</v>
      </c>
    </row>
    <row r="36" spans="1:23" ht="20.25" customHeight="1" thickBot="1" x14ac:dyDescent="0.3">
      <c r="A36" s="41" t="s">
        <v>22</v>
      </c>
      <c r="B36" s="66" t="b">
        <v>0</v>
      </c>
      <c r="C36" s="66" t="b">
        <v>0</v>
      </c>
      <c r="D36" s="66" t="b">
        <v>0</v>
      </c>
      <c r="E36" s="66" t="b">
        <v>0</v>
      </c>
      <c r="F36" s="42">
        <f>IF($S$32&gt;$A$19,0,IF($A$10=0,0,IF(B36,N36,O36)))</f>
        <v>0</v>
      </c>
      <c r="G36" s="89">
        <f t="shared" ref="G36:G39" si="0">IF($A$26&gt;=300000,0,IF($A$10=0,0,$Q$48))</f>
        <v>0</v>
      </c>
      <c r="H36" s="90">
        <f t="shared" ref="H36:H39" si="1">IF($A$10=0,0,MROUND(F36-F36*G36,0.05))</f>
        <v>0</v>
      </c>
      <c r="I36" s="91">
        <f t="shared" ref="I36:I39" si="2">IFERROR(SUM(F36-J36)/(F36),0)</f>
        <v>0</v>
      </c>
      <c r="J36" s="90">
        <f t="shared" ref="J36:J39" si="3">IF($S$32&gt;$A$19,0,IF($A$10=0,0,IF(B36,P36,Q36)))</f>
        <v>0</v>
      </c>
      <c r="K36" s="87">
        <f t="shared" ref="K36:K39" si="4">IF(G36&lt;I36,G36,I36)</f>
        <v>0</v>
      </c>
      <c r="L36" s="42">
        <f t="shared" ref="L36:L39" si="5">IF(H36&lt;=J36,J36,H36)</f>
        <v>0</v>
      </c>
      <c r="M36" s="97"/>
      <c r="N36" s="81">
        <f>IF(B36,V$42,0)</f>
        <v>0</v>
      </c>
      <c r="O36" s="82">
        <f>IF(C36,V$43,0)+IF(D36,V$44,0)+IF(E36,V$45,0)</f>
        <v>0</v>
      </c>
      <c r="P36" s="81">
        <f>IF(B36,W$42,0)</f>
        <v>0</v>
      </c>
      <c r="Q36" s="82">
        <f>IF(C36,W$43,0)+IF(D36,W$44,0)+IF(E36,W$45,0)</f>
        <v>0</v>
      </c>
      <c r="S36" s="40" t="s">
        <v>11</v>
      </c>
      <c r="T36" s="22"/>
      <c r="U36" s="22"/>
      <c r="V36" s="43">
        <v>68</v>
      </c>
      <c r="W36" s="43">
        <v>28</v>
      </c>
    </row>
    <row r="37" spans="1:23" ht="20.25" customHeight="1" thickBot="1" x14ac:dyDescent="0.3">
      <c r="A37" s="41" t="s">
        <v>23</v>
      </c>
      <c r="B37" s="66" t="b">
        <v>0</v>
      </c>
      <c r="C37" s="66" t="b">
        <v>0</v>
      </c>
      <c r="D37" s="66" t="b">
        <v>0</v>
      </c>
      <c r="E37" s="66" t="b">
        <v>0</v>
      </c>
      <c r="F37" s="42">
        <f>IF($S$32&gt;$A$19,0,IF($A$10=0,0,IF(B37,N37,O37)))</f>
        <v>0</v>
      </c>
      <c r="G37" s="89">
        <f t="shared" si="0"/>
        <v>0</v>
      </c>
      <c r="H37" s="90">
        <f t="shared" si="1"/>
        <v>0</v>
      </c>
      <c r="I37" s="91">
        <f t="shared" si="2"/>
        <v>0</v>
      </c>
      <c r="J37" s="90">
        <f t="shared" si="3"/>
        <v>0</v>
      </c>
      <c r="K37" s="87">
        <f t="shared" si="4"/>
        <v>0</v>
      </c>
      <c r="L37" s="42">
        <f t="shared" si="5"/>
        <v>0</v>
      </c>
      <c r="M37" s="97"/>
      <c r="N37" s="81">
        <f>IF(B37,V$42,0)</f>
        <v>0</v>
      </c>
      <c r="O37" s="82">
        <f>IF(C37,V$43,0)+IF(D37,V$44,0)+IF(E37,V$45,0)</f>
        <v>0</v>
      </c>
      <c r="P37" s="81">
        <f>IF(B37,W$42,0)</f>
        <v>0</v>
      </c>
      <c r="Q37" s="82">
        <f>IF(C37,W$43,0)+IF(D37,W$44,0)+IF(E37,W$45,0)</f>
        <v>0</v>
      </c>
      <c r="S37" s="40" t="s">
        <v>0</v>
      </c>
      <c r="T37" s="22"/>
      <c r="U37" s="22"/>
      <c r="V37" s="43">
        <v>17</v>
      </c>
      <c r="W37" s="43">
        <v>7</v>
      </c>
    </row>
    <row r="38" spans="1:23" s="3" customFormat="1" ht="20.25" customHeight="1" thickBot="1" x14ac:dyDescent="0.3">
      <c r="A38" s="41" t="s">
        <v>24</v>
      </c>
      <c r="B38" s="66" t="b">
        <v>0</v>
      </c>
      <c r="C38" s="66" t="b">
        <v>0</v>
      </c>
      <c r="D38" s="66" t="b">
        <v>0</v>
      </c>
      <c r="E38" s="66" t="b">
        <v>0</v>
      </c>
      <c r="F38" s="42">
        <f>IF($S$32&gt;$A$19,0,IF($A$10=0,0,IF(B38,N38,O38)))</f>
        <v>0</v>
      </c>
      <c r="G38" s="89">
        <f t="shared" si="0"/>
        <v>0</v>
      </c>
      <c r="H38" s="90">
        <f t="shared" si="1"/>
        <v>0</v>
      </c>
      <c r="I38" s="91">
        <f t="shared" si="2"/>
        <v>0</v>
      </c>
      <c r="J38" s="90">
        <f t="shared" si="3"/>
        <v>0</v>
      </c>
      <c r="K38" s="87">
        <f t="shared" si="4"/>
        <v>0</v>
      </c>
      <c r="L38" s="42">
        <f t="shared" si="5"/>
        <v>0</v>
      </c>
      <c r="M38" s="97"/>
      <c r="N38" s="81">
        <f>IF(B38,V$42,0)</f>
        <v>0</v>
      </c>
      <c r="O38" s="82">
        <f>IF(C38,V$43,0)+IF(D38,V$44,0)+IF(E38,V$45,0)</f>
        <v>0</v>
      </c>
      <c r="P38" s="81">
        <f>IF(B38,W$42,0)</f>
        <v>0</v>
      </c>
      <c r="Q38" s="82">
        <f>IF(C38,W$43,0)+IF(D38,W$44,0)+IF(E38,W$45,0)</f>
        <v>0</v>
      </c>
      <c r="S38" s="40" t="s">
        <v>12</v>
      </c>
      <c r="T38" s="22"/>
      <c r="U38" s="22"/>
      <c r="V38" s="43">
        <v>28</v>
      </c>
      <c r="W38" s="43">
        <v>15</v>
      </c>
    </row>
    <row r="39" spans="1:23" s="3" customFormat="1" ht="20.25" customHeight="1" thickBot="1" x14ac:dyDescent="0.3">
      <c r="A39" s="41" t="s">
        <v>25</v>
      </c>
      <c r="B39" s="66" t="b">
        <v>0</v>
      </c>
      <c r="C39" s="66" t="b">
        <v>0</v>
      </c>
      <c r="D39" s="66" t="b">
        <v>0</v>
      </c>
      <c r="E39" s="66" t="b">
        <v>0</v>
      </c>
      <c r="F39" s="42">
        <f>IF($S$32&gt;$A$19,0,IF($A$10=0,0,IF(B39,N39,O39)))</f>
        <v>0</v>
      </c>
      <c r="G39" s="89">
        <f t="shared" si="0"/>
        <v>0</v>
      </c>
      <c r="H39" s="90">
        <f t="shared" si="1"/>
        <v>0</v>
      </c>
      <c r="I39" s="91">
        <f t="shared" si="2"/>
        <v>0</v>
      </c>
      <c r="J39" s="90">
        <f t="shared" si="3"/>
        <v>0</v>
      </c>
      <c r="K39" s="87">
        <f t="shared" si="4"/>
        <v>0</v>
      </c>
      <c r="L39" s="42">
        <f t="shared" si="5"/>
        <v>0</v>
      </c>
      <c r="M39" s="95"/>
      <c r="N39" s="83">
        <f>IF(B39,V$42,0)</f>
        <v>0</v>
      </c>
      <c r="O39" s="84">
        <f>IF(C39,V$43,0)+IF(D39,V$44,0)+IF(E39,V$45,0)</f>
        <v>0</v>
      </c>
      <c r="P39" s="83">
        <f>IF(B39,W$42,0)</f>
        <v>0</v>
      </c>
      <c r="Q39" s="84">
        <f>IF(C39,W$43,0)+IF(D39,W$44,0)+IF(E39,W$45,0)</f>
        <v>0</v>
      </c>
      <c r="S39" s="40" t="s">
        <v>13</v>
      </c>
      <c r="T39" s="22"/>
      <c r="U39" s="22"/>
      <c r="V39" s="43">
        <v>102</v>
      </c>
      <c r="W39" s="43">
        <v>41</v>
      </c>
    </row>
    <row r="40" spans="1:23" s="3" customFormat="1" ht="22.5" customHeight="1" thickBot="1" x14ac:dyDescent="0.25">
      <c r="A40" s="99" t="s">
        <v>26</v>
      </c>
      <c r="B40" s="100"/>
      <c r="C40" s="46"/>
      <c r="D40" s="45"/>
      <c r="E40" s="47"/>
      <c r="F40" s="48"/>
      <c r="G40" s="92"/>
      <c r="H40" s="92"/>
      <c r="I40" s="92"/>
      <c r="J40" s="92"/>
      <c r="K40" s="48"/>
      <c r="L40" s="67">
        <f>SUM(L35:L39)</f>
        <v>0</v>
      </c>
      <c r="N40" s="8"/>
      <c r="O40" s="8"/>
      <c r="P40" s="8"/>
      <c r="S40" s="22"/>
      <c r="T40" s="22"/>
      <c r="U40" s="22"/>
      <c r="V40" s="22"/>
      <c r="W40" s="22"/>
    </row>
    <row r="41" spans="1:23" ht="47.25" customHeight="1" x14ac:dyDescent="0.25">
      <c r="A41" s="118" t="str">
        <f>IF(S32&gt;A19,"Rabattberechtigte Tage überschritten, wenden Sie sich bitte für Fragen zum Tarif direkt an die Abteilung Soziales und Gesundheit, Feldstr. 99, 8180 Bülach, Tel. 044 863 15 43","")</f>
        <v/>
      </c>
      <c r="B41" s="118"/>
      <c r="C41" s="118"/>
      <c r="D41" s="118"/>
      <c r="E41" s="118"/>
      <c r="F41" s="118"/>
      <c r="G41" s="118"/>
      <c r="H41" s="118"/>
      <c r="I41" s="118"/>
      <c r="J41" s="118"/>
      <c r="K41" s="118"/>
      <c r="L41" s="118"/>
      <c r="M41" s="4"/>
      <c r="S41" s="40" t="s">
        <v>14</v>
      </c>
      <c r="T41" s="22"/>
      <c r="U41" s="22"/>
      <c r="V41" s="22"/>
      <c r="W41" s="22"/>
    </row>
    <row r="42" spans="1:23" ht="13.5" customHeight="1" x14ac:dyDescent="0.25">
      <c r="A42" s="65"/>
      <c r="B42" s="5"/>
      <c r="C42" s="49"/>
      <c r="D42" s="49"/>
      <c r="E42" s="6"/>
      <c r="K42" s="1"/>
      <c r="L42" s="1"/>
      <c r="S42" s="40" t="s">
        <v>27</v>
      </c>
      <c r="T42" s="22"/>
      <c r="U42" s="22"/>
      <c r="V42" s="44">
        <f>$V35*39/12</f>
        <v>276.25</v>
      </c>
      <c r="W42" s="44">
        <f>$W35*39/12</f>
        <v>110.5</v>
      </c>
    </row>
    <row r="43" spans="1:23" ht="12.75" customHeight="1" x14ac:dyDescent="0.25">
      <c r="A43" s="120"/>
      <c r="B43" s="120"/>
      <c r="C43" s="120"/>
      <c r="D43" s="120"/>
      <c r="E43" s="120"/>
      <c r="F43" s="120"/>
      <c r="G43" s="120"/>
      <c r="H43" s="120"/>
      <c r="I43" s="120"/>
      <c r="J43" s="120"/>
      <c r="K43" s="120"/>
      <c r="L43" s="120"/>
      <c r="M43" s="96"/>
      <c r="S43" s="40" t="s">
        <v>16</v>
      </c>
      <c r="T43" s="22"/>
      <c r="U43" s="22"/>
      <c r="V43" s="44">
        <f>$V36*39/12</f>
        <v>221</v>
      </c>
      <c r="W43" s="44">
        <f>$W36*39/12</f>
        <v>91</v>
      </c>
    </row>
    <row r="44" spans="1:23" x14ac:dyDescent="0.25">
      <c r="A44" s="5"/>
      <c r="B44" s="5"/>
      <c r="C44" s="49"/>
      <c r="D44" s="49"/>
      <c r="E44" s="6"/>
      <c r="K44" s="1"/>
      <c r="L44" s="1"/>
      <c r="S44" s="40" t="s">
        <v>0</v>
      </c>
      <c r="T44" s="22"/>
      <c r="U44" s="22"/>
      <c r="V44" s="44">
        <f>$V37*39/12</f>
        <v>55.25</v>
      </c>
      <c r="W44" s="44">
        <f>$W37*39/12</f>
        <v>22.75</v>
      </c>
    </row>
    <row r="45" spans="1:23" x14ac:dyDescent="0.25">
      <c r="A45" s="5"/>
      <c r="B45" s="5"/>
      <c r="C45" s="49"/>
      <c r="D45" s="49"/>
      <c r="E45" s="6"/>
      <c r="K45" s="1"/>
      <c r="L45" s="1"/>
      <c r="S45" s="40" t="s">
        <v>1</v>
      </c>
      <c r="T45" s="22"/>
      <c r="U45" s="22"/>
      <c r="V45" s="44">
        <f>$V38*39/12</f>
        <v>91</v>
      </c>
      <c r="W45" s="44">
        <f>$W38*39/12</f>
        <v>48.75</v>
      </c>
    </row>
    <row r="46" spans="1:23" x14ac:dyDescent="0.25">
      <c r="A46" s="5"/>
      <c r="B46" s="5"/>
      <c r="C46" s="49"/>
      <c r="D46" s="49"/>
      <c r="E46" s="6"/>
      <c r="K46" s="1"/>
      <c r="L46" s="1"/>
      <c r="P46" s="22"/>
      <c r="Q46" s="22"/>
      <c r="R46" s="22"/>
      <c r="S46" s="22"/>
      <c r="T46" s="22"/>
      <c r="U46" s="22"/>
    </row>
    <row r="47" spans="1:23" x14ac:dyDescent="0.25">
      <c r="A47" s="5"/>
      <c r="B47" s="5"/>
      <c r="C47" s="49"/>
      <c r="D47" s="49"/>
      <c r="E47" s="6"/>
      <c r="K47" s="1"/>
      <c r="L47" s="1"/>
    </row>
    <row r="48" spans="1:23" x14ac:dyDescent="0.25">
      <c r="A48" s="5"/>
      <c r="B48" s="5"/>
      <c r="C48" s="49"/>
      <c r="D48" s="49"/>
      <c r="E48" s="6"/>
      <c r="K48" s="1"/>
      <c r="L48" s="1"/>
      <c r="O48" s="22"/>
      <c r="P48" s="2">
        <v>1</v>
      </c>
      <c r="Q48" s="17">
        <f>VLOOKUP($A$22,Tarifberechnung!$O$54:$T$145,IF(A10&lt;=4, A10,4)+2,1)</f>
        <v>35000</v>
      </c>
      <c r="R48" s="50">
        <f>P48-Q48</f>
        <v>-34999</v>
      </c>
      <c r="S48" s="22"/>
      <c r="T48" s="22"/>
    </row>
    <row r="49" spans="1:20" ht="14.25" thickBot="1" x14ac:dyDescent="0.3">
      <c r="A49" s="5"/>
      <c r="B49" s="5"/>
      <c r="C49" s="49"/>
      <c r="D49" s="49"/>
      <c r="E49" s="6"/>
      <c r="K49" s="1"/>
      <c r="L49" s="1"/>
      <c r="O49" s="22"/>
      <c r="P49" s="22"/>
      <c r="Q49" s="22"/>
      <c r="R49" s="22"/>
      <c r="S49" s="22"/>
      <c r="T49" s="22"/>
    </row>
    <row r="50" spans="1:20" ht="15.75" thickBot="1" x14ac:dyDescent="0.3">
      <c r="A50" s="5"/>
      <c r="B50" s="5"/>
      <c r="C50" s="49"/>
      <c r="D50" s="49"/>
      <c r="E50" s="6"/>
      <c r="K50" s="1"/>
      <c r="L50" s="1"/>
      <c r="O50" s="101" t="s">
        <v>2</v>
      </c>
      <c r="P50" s="102"/>
      <c r="Q50" s="102"/>
      <c r="R50" s="102"/>
      <c r="S50" s="102"/>
      <c r="T50" s="103"/>
    </row>
    <row r="51" spans="1:20" x14ac:dyDescent="0.25">
      <c r="A51" s="5"/>
      <c r="B51" s="5"/>
      <c r="C51" s="49"/>
      <c r="D51" s="49"/>
      <c r="E51" s="6"/>
      <c r="K51" s="1"/>
      <c r="L51" s="1"/>
      <c r="O51" s="104" t="s">
        <v>3</v>
      </c>
      <c r="P51" s="105"/>
      <c r="Q51" s="108" t="s">
        <v>4</v>
      </c>
      <c r="R51" s="109"/>
      <c r="S51" s="109"/>
      <c r="T51" s="110"/>
    </row>
    <row r="52" spans="1:20" ht="14.25" thickBot="1" x14ac:dyDescent="0.3">
      <c r="A52" s="5"/>
      <c r="B52" s="5"/>
      <c r="C52" s="49"/>
      <c r="D52" s="49"/>
      <c r="E52" s="6"/>
      <c r="K52" s="1"/>
      <c r="L52" s="1"/>
      <c r="O52" s="106"/>
      <c r="P52" s="107"/>
      <c r="Q52" s="111"/>
      <c r="R52" s="112"/>
      <c r="S52" s="112"/>
      <c r="T52" s="113"/>
    </row>
    <row r="53" spans="1:20" ht="15.75" thickBot="1" x14ac:dyDescent="0.3">
      <c r="A53" s="5"/>
      <c r="B53" s="5"/>
      <c r="C53" s="49"/>
      <c r="D53" s="49"/>
      <c r="E53" s="6"/>
      <c r="K53" s="1"/>
      <c r="L53" s="1"/>
      <c r="O53" s="51" t="s">
        <v>5</v>
      </c>
      <c r="P53" s="52" t="s">
        <v>6</v>
      </c>
      <c r="Q53" s="53">
        <v>1</v>
      </c>
      <c r="R53" s="53">
        <v>2</v>
      </c>
      <c r="S53" s="53">
        <v>3</v>
      </c>
      <c r="T53" s="54">
        <v>4</v>
      </c>
    </row>
    <row r="54" spans="1:20" ht="15.75" thickBot="1" x14ac:dyDescent="0.3">
      <c r="A54" s="5"/>
      <c r="B54" s="5"/>
      <c r="C54" s="49"/>
      <c r="D54" s="49"/>
      <c r="E54" s="6"/>
      <c r="K54" s="1"/>
      <c r="L54" s="1"/>
      <c r="O54" s="55">
        <v>0</v>
      </c>
      <c r="P54" s="56">
        <v>35000</v>
      </c>
      <c r="Q54" s="57">
        <v>0.7</v>
      </c>
      <c r="R54" s="57">
        <v>0.7</v>
      </c>
      <c r="S54" s="57">
        <v>0.7</v>
      </c>
      <c r="T54" s="57">
        <v>0.7</v>
      </c>
    </row>
    <row r="55" spans="1:20" ht="15.75" thickBot="1" x14ac:dyDescent="0.3">
      <c r="A55" s="5"/>
      <c r="B55" s="5"/>
      <c r="C55" s="49"/>
      <c r="D55" s="49"/>
      <c r="E55" s="6"/>
      <c r="K55" s="1"/>
      <c r="L55" s="1"/>
      <c r="O55" s="58">
        <v>35001</v>
      </c>
      <c r="P55" s="56">
        <v>36000</v>
      </c>
      <c r="Q55" s="57">
        <v>0.69</v>
      </c>
      <c r="R55" s="57">
        <v>0.7</v>
      </c>
      <c r="S55" s="57">
        <v>0.7</v>
      </c>
      <c r="T55" s="57">
        <v>0.7</v>
      </c>
    </row>
    <row r="56" spans="1:20" ht="15.75" thickBot="1" x14ac:dyDescent="0.3">
      <c r="A56" s="5"/>
      <c r="B56" s="5"/>
      <c r="C56" s="49"/>
      <c r="D56" s="49"/>
      <c r="E56" s="6"/>
      <c r="K56" s="1"/>
      <c r="L56" s="1"/>
      <c r="O56" s="58">
        <v>36001</v>
      </c>
      <c r="P56" s="56">
        <v>37000</v>
      </c>
      <c r="Q56" s="57">
        <v>0.68</v>
      </c>
      <c r="R56" s="57">
        <v>0.7</v>
      </c>
      <c r="S56" s="57">
        <v>0.7</v>
      </c>
      <c r="T56" s="57">
        <v>0.7</v>
      </c>
    </row>
    <row r="57" spans="1:20" ht="15.75" thickBot="1" x14ac:dyDescent="0.3">
      <c r="C57" s="1"/>
      <c r="D57" s="1"/>
      <c r="E57" s="1"/>
      <c r="F57" s="1"/>
      <c r="G57" s="1"/>
      <c r="H57" s="1"/>
      <c r="I57" s="1"/>
      <c r="J57" s="1"/>
      <c r="K57" s="1"/>
      <c r="L57" s="1"/>
      <c r="O57" s="58">
        <v>37001</v>
      </c>
      <c r="P57" s="56">
        <v>38000</v>
      </c>
      <c r="Q57" s="57">
        <v>0.67</v>
      </c>
      <c r="R57" s="57">
        <v>0.7</v>
      </c>
      <c r="S57" s="57">
        <v>0.7</v>
      </c>
      <c r="T57" s="57">
        <v>0.7</v>
      </c>
    </row>
    <row r="58" spans="1:20" s="3" customFormat="1" ht="18" customHeight="1" thickBot="1" x14ac:dyDescent="0.25">
      <c r="O58" s="58">
        <v>38001</v>
      </c>
      <c r="P58" s="56">
        <v>39000</v>
      </c>
      <c r="Q58" s="57">
        <v>0.66</v>
      </c>
      <c r="R58" s="57">
        <v>0.7</v>
      </c>
      <c r="S58" s="57">
        <v>0.7</v>
      </c>
      <c r="T58" s="57">
        <v>0.7</v>
      </c>
    </row>
    <row r="59" spans="1:20" s="3" customFormat="1" ht="18" customHeight="1" thickBot="1" x14ac:dyDescent="0.25">
      <c r="O59" s="58">
        <v>39001</v>
      </c>
      <c r="P59" s="56">
        <v>40000</v>
      </c>
      <c r="Q59" s="57">
        <v>0.65</v>
      </c>
      <c r="R59" s="57">
        <v>0.7</v>
      </c>
      <c r="S59" s="57">
        <v>0.7</v>
      </c>
      <c r="T59" s="57">
        <v>0.7</v>
      </c>
    </row>
    <row r="60" spans="1:20" s="3" customFormat="1" ht="18" customHeight="1" thickBot="1" x14ac:dyDescent="0.25">
      <c r="O60" s="58">
        <v>40001</v>
      </c>
      <c r="P60" s="56">
        <v>41000</v>
      </c>
      <c r="Q60" s="57">
        <v>0.64</v>
      </c>
      <c r="R60" s="57">
        <v>0.69</v>
      </c>
      <c r="S60" s="57">
        <v>0.7</v>
      </c>
      <c r="T60" s="57">
        <v>0.7</v>
      </c>
    </row>
    <row r="61" spans="1:20" s="3" customFormat="1" ht="18" customHeight="1" thickBot="1" x14ac:dyDescent="0.25">
      <c r="O61" s="58">
        <v>41001</v>
      </c>
      <c r="P61" s="56">
        <v>42000</v>
      </c>
      <c r="Q61" s="57">
        <v>0.63</v>
      </c>
      <c r="R61" s="57">
        <v>0.68</v>
      </c>
      <c r="S61" s="57">
        <v>0.7</v>
      </c>
      <c r="T61" s="57">
        <v>0.7</v>
      </c>
    </row>
    <row r="62" spans="1:20" s="3" customFormat="1" ht="17.25" customHeight="1" thickBot="1" x14ac:dyDescent="0.25">
      <c r="O62" s="58">
        <v>42001</v>
      </c>
      <c r="P62" s="56">
        <v>43000</v>
      </c>
      <c r="Q62" s="57">
        <v>0.62</v>
      </c>
      <c r="R62" s="57">
        <v>0.67</v>
      </c>
      <c r="S62" s="57">
        <v>0.7</v>
      </c>
      <c r="T62" s="57">
        <v>0.7</v>
      </c>
    </row>
    <row r="63" spans="1:20" ht="15.75" thickBot="1" x14ac:dyDescent="0.3">
      <c r="C63" s="1"/>
      <c r="D63" s="1"/>
      <c r="E63" s="1"/>
      <c r="F63" s="1"/>
      <c r="G63" s="1"/>
      <c r="H63" s="1"/>
      <c r="I63" s="1"/>
      <c r="J63" s="1"/>
      <c r="K63" s="1"/>
      <c r="L63" s="1"/>
      <c r="O63" s="58">
        <v>43001</v>
      </c>
      <c r="P63" s="56">
        <v>44000</v>
      </c>
      <c r="Q63" s="57">
        <v>0.61</v>
      </c>
      <c r="R63" s="57">
        <v>0.66</v>
      </c>
      <c r="S63" s="57">
        <v>0.7</v>
      </c>
      <c r="T63" s="57">
        <v>0.7</v>
      </c>
    </row>
    <row r="64" spans="1:20" ht="15.75" thickBot="1" x14ac:dyDescent="0.3">
      <c r="C64" s="1"/>
      <c r="D64" s="1"/>
      <c r="E64" s="1"/>
      <c r="F64" s="1"/>
      <c r="G64" s="1"/>
      <c r="H64" s="1"/>
      <c r="I64" s="1"/>
      <c r="J64" s="1"/>
      <c r="K64" s="1"/>
      <c r="L64" s="1"/>
      <c r="O64" s="58">
        <v>44001</v>
      </c>
      <c r="P64" s="56">
        <v>45000</v>
      </c>
      <c r="Q64" s="57">
        <v>0.6</v>
      </c>
      <c r="R64" s="57">
        <v>0.65</v>
      </c>
      <c r="S64" s="57">
        <v>0.7</v>
      </c>
      <c r="T64" s="57">
        <v>0.7</v>
      </c>
    </row>
    <row r="65" spans="3:20" s="3" customFormat="1" ht="18" customHeight="1" thickBot="1" x14ac:dyDescent="0.25">
      <c r="O65" s="58">
        <v>45001</v>
      </c>
      <c r="P65" s="56">
        <v>46000</v>
      </c>
      <c r="Q65" s="57">
        <v>0.59</v>
      </c>
      <c r="R65" s="57">
        <v>0.64</v>
      </c>
      <c r="S65" s="57">
        <v>0.69</v>
      </c>
      <c r="T65" s="57">
        <v>0.7</v>
      </c>
    </row>
    <row r="66" spans="3:20" s="3" customFormat="1" ht="18" customHeight="1" thickBot="1" x14ac:dyDescent="0.25">
      <c r="O66" s="58">
        <v>46001</v>
      </c>
      <c r="P66" s="56">
        <v>47000</v>
      </c>
      <c r="Q66" s="57">
        <v>0.57999999999999996</v>
      </c>
      <c r="R66" s="57">
        <v>0.63</v>
      </c>
      <c r="S66" s="57">
        <v>0.68</v>
      </c>
      <c r="T66" s="57">
        <v>0.7</v>
      </c>
    </row>
    <row r="67" spans="3:20" s="3" customFormat="1" ht="18" customHeight="1" thickBot="1" x14ac:dyDescent="0.25">
      <c r="O67" s="58">
        <v>47001</v>
      </c>
      <c r="P67" s="56">
        <v>48000</v>
      </c>
      <c r="Q67" s="57">
        <v>0.56999999999999995</v>
      </c>
      <c r="R67" s="57">
        <v>0.62</v>
      </c>
      <c r="S67" s="57">
        <v>0.67</v>
      </c>
      <c r="T67" s="57">
        <v>0.7</v>
      </c>
    </row>
    <row r="68" spans="3:20" s="3" customFormat="1" ht="18" customHeight="1" thickBot="1" x14ac:dyDescent="0.25">
      <c r="O68" s="58">
        <v>48001</v>
      </c>
      <c r="P68" s="56">
        <v>49000</v>
      </c>
      <c r="Q68" s="57">
        <v>0.56000000000000005</v>
      </c>
      <c r="R68" s="57">
        <v>0.61</v>
      </c>
      <c r="S68" s="57">
        <v>0.66</v>
      </c>
      <c r="T68" s="57">
        <v>0.7</v>
      </c>
    </row>
    <row r="69" spans="3:20" s="3" customFormat="1" ht="11.25" customHeight="1" thickBot="1" x14ac:dyDescent="0.25">
      <c r="O69" s="58">
        <v>49001</v>
      </c>
      <c r="P69" s="56">
        <v>50000</v>
      </c>
      <c r="Q69" s="57">
        <v>0.55000000000000004</v>
      </c>
      <c r="R69" s="57">
        <v>0.6</v>
      </c>
      <c r="S69" s="57">
        <v>0.65</v>
      </c>
      <c r="T69" s="57">
        <v>0.7</v>
      </c>
    </row>
    <row r="70" spans="3:20" ht="15.75" thickBot="1" x14ac:dyDescent="0.3">
      <c r="C70" s="1"/>
      <c r="D70" s="1"/>
      <c r="E70" s="1"/>
      <c r="F70" s="1"/>
      <c r="G70" s="1"/>
      <c r="H70" s="1"/>
      <c r="I70" s="1"/>
      <c r="J70" s="1"/>
      <c r="K70" s="1"/>
      <c r="L70" s="1"/>
      <c r="O70" s="58">
        <v>50001</v>
      </c>
      <c r="P70" s="56">
        <v>51000</v>
      </c>
      <c r="Q70" s="57">
        <v>0.54</v>
      </c>
      <c r="R70" s="57">
        <v>0.59</v>
      </c>
      <c r="S70" s="57">
        <v>0.64</v>
      </c>
      <c r="T70" s="57">
        <v>0.69</v>
      </c>
    </row>
    <row r="71" spans="3:20" ht="28.5" customHeight="1" thickBot="1" x14ac:dyDescent="0.3">
      <c r="C71" s="1"/>
      <c r="D71" s="1"/>
      <c r="E71" s="1"/>
      <c r="F71" s="1"/>
      <c r="G71" s="1"/>
      <c r="H71" s="1"/>
      <c r="I71" s="1"/>
      <c r="J71" s="1"/>
      <c r="K71" s="1"/>
      <c r="L71" s="1"/>
      <c r="M71" s="16"/>
      <c r="N71" s="2"/>
      <c r="O71" s="58">
        <v>51001</v>
      </c>
      <c r="P71" s="56">
        <v>52000</v>
      </c>
      <c r="Q71" s="57">
        <v>0.53</v>
      </c>
      <c r="R71" s="57">
        <v>0.57999999999999996</v>
      </c>
      <c r="S71" s="57">
        <v>0.63</v>
      </c>
      <c r="T71" s="57">
        <v>0.68</v>
      </c>
    </row>
    <row r="72" spans="3:20" ht="15.75" thickBot="1" x14ac:dyDescent="0.3">
      <c r="C72" s="1"/>
      <c r="D72" s="1"/>
      <c r="E72" s="1"/>
      <c r="F72" s="1"/>
      <c r="G72" s="1"/>
      <c r="H72" s="1"/>
      <c r="I72" s="1"/>
      <c r="J72" s="1"/>
      <c r="K72" s="1"/>
      <c r="L72" s="1"/>
      <c r="O72" s="58">
        <v>52001</v>
      </c>
      <c r="P72" s="56">
        <v>53000</v>
      </c>
      <c r="Q72" s="57">
        <v>0.52</v>
      </c>
      <c r="R72" s="57">
        <v>0.56999999999999995</v>
      </c>
      <c r="S72" s="57">
        <v>0.62</v>
      </c>
      <c r="T72" s="57">
        <v>0.67</v>
      </c>
    </row>
    <row r="73" spans="3:20" ht="15.75" thickBot="1" x14ac:dyDescent="0.3">
      <c r="C73" s="1"/>
      <c r="D73" s="1"/>
      <c r="E73" s="1"/>
      <c r="F73" s="1"/>
      <c r="G73" s="1"/>
      <c r="H73" s="1"/>
      <c r="I73" s="1"/>
      <c r="J73" s="1"/>
      <c r="K73" s="1"/>
      <c r="L73" s="1"/>
      <c r="O73" s="58">
        <v>53001</v>
      </c>
      <c r="P73" s="56">
        <v>54000</v>
      </c>
      <c r="Q73" s="57">
        <v>0.51</v>
      </c>
      <c r="R73" s="57">
        <v>0.56000000000000005</v>
      </c>
      <c r="S73" s="57">
        <v>0.61</v>
      </c>
      <c r="T73" s="57">
        <v>0.66</v>
      </c>
    </row>
    <row r="74" spans="3:20" ht="28.5" customHeight="1" thickBot="1" x14ac:dyDescent="0.3">
      <c r="C74" s="1"/>
      <c r="D74" s="1"/>
      <c r="E74" s="1"/>
      <c r="F74" s="1"/>
      <c r="G74" s="1"/>
      <c r="H74" s="1"/>
      <c r="I74" s="1"/>
      <c r="J74" s="1"/>
      <c r="K74" s="1"/>
      <c r="L74" s="1"/>
      <c r="O74" s="58">
        <v>54001</v>
      </c>
      <c r="P74" s="56">
        <v>55000</v>
      </c>
      <c r="Q74" s="57">
        <v>0.5</v>
      </c>
      <c r="R74" s="57">
        <v>0.55000000000000004</v>
      </c>
      <c r="S74" s="57">
        <v>0.6</v>
      </c>
      <c r="T74" s="57">
        <v>0.65</v>
      </c>
    </row>
    <row r="75" spans="3:20" ht="15.75" thickBot="1" x14ac:dyDescent="0.3">
      <c r="C75" s="1"/>
      <c r="D75" s="1"/>
      <c r="E75" s="1"/>
      <c r="F75" s="1"/>
      <c r="G75" s="1"/>
      <c r="H75" s="1"/>
      <c r="I75" s="1"/>
      <c r="J75" s="1"/>
      <c r="K75" s="1"/>
      <c r="L75" s="1"/>
      <c r="O75" s="58">
        <v>55001</v>
      </c>
      <c r="P75" s="56">
        <v>56000</v>
      </c>
      <c r="Q75" s="57">
        <v>0.49</v>
      </c>
      <c r="R75" s="57">
        <v>0.54</v>
      </c>
      <c r="S75" s="57">
        <v>0.59</v>
      </c>
      <c r="T75" s="57">
        <v>0.64</v>
      </c>
    </row>
    <row r="76" spans="3:20" ht="24" customHeight="1" thickBot="1" x14ac:dyDescent="0.3">
      <c r="C76" s="1"/>
      <c r="D76" s="1"/>
      <c r="E76" s="1"/>
      <c r="F76" s="1"/>
      <c r="G76" s="1"/>
      <c r="H76" s="1"/>
      <c r="I76" s="1"/>
      <c r="J76" s="1"/>
      <c r="K76" s="1"/>
      <c r="L76" s="1"/>
      <c r="O76" s="58">
        <v>56001</v>
      </c>
      <c r="P76" s="56">
        <v>57000</v>
      </c>
      <c r="Q76" s="57">
        <v>0.48</v>
      </c>
      <c r="R76" s="57">
        <v>0.53</v>
      </c>
      <c r="S76" s="57">
        <v>0.57999999999999996</v>
      </c>
      <c r="T76" s="57">
        <v>0.63</v>
      </c>
    </row>
    <row r="77" spans="3:20" ht="15.75" thickBot="1" x14ac:dyDescent="0.3">
      <c r="C77" s="1"/>
      <c r="D77" s="1"/>
      <c r="E77" s="1"/>
      <c r="F77" s="1"/>
      <c r="G77" s="1"/>
      <c r="H77" s="1"/>
      <c r="I77" s="1"/>
      <c r="J77" s="1"/>
      <c r="K77" s="1"/>
      <c r="L77" s="1"/>
      <c r="O77" s="58">
        <v>57001</v>
      </c>
      <c r="P77" s="56">
        <v>58000</v>
      </c>
      <c r="Q77" s="57">
        <v>0.47</v>
      </c>
      <c r="R77" s="57">
        <v>0.52</v>
      </c>
      <c r="S77" s="57">
        <v>0.56999999999999995</v>
      </c>
      <c r="T77" s="57">
        <v>0.62</v>
      </c>
    </row>
    <row r="78" spans="3:20" ht="15.75" thickBot="1" x14ac:dyDescent="0.3">
      <c r="C78" s="1"/>
      <c r="D78" s="1"/>
      <c r="E78" s="1"/>
      <c r="F78" s="1"/>
      <c r="G78" s="1"/>
      <c r="H78" s="1"/>
      <c r="I78" s="1"/>
      <c r="J78" s="1"/>
      <c r="K78" s="1"/>
      <c r="L78" s="1"/>
      <c r="O78" s="58">
        <v>58001</v>
      </c>
      <c r="P78" s="56">
        <v>59000</v>
      </c>
      <c r="Q78" s="57">
        <v>0.46</v>
      </c>
      <c r="R78" s="57">
        <v>0.51</v>
      </c>
      <c r="S78" s="57">
        <v>0.56000000000000005</v>
      </c>
      <c r="T78" s="57">
        <v>0.61</v>
      </c>
    </row>
    <row r="79" spans="3:20" ht="15.75" thickBot="1" x14ac:dyDescent="0.3">
      <c r="C79" s="1"/>
      <c r="D79" s="1"/>
      <c r="E79" s="1"/>
      <c r="F79" s="1"/>
      <c r="G79" s="1"/>
      <c r="H79" s="1"/>
      <c r="I79" s="1"/>
      <c r="J79" s="1"/>
      <c r="K79" s="1"/>
      <c r="L79" s="1"/>
      <c r="O79" s="58">
        <v>59001</v>
      </c>
      <c r="P79" s="56">
        <v>60000</v>
      </c>
      <c r="Q79" s="57">
        <v>0.45</v>
      </c>
      <c r="R79" s="57">
        <v>0.5</v>
      </c>
      <c r="S79" s="57">
        <v>0.55000000000000004</v>
      </c>
      <c r="T79" s="57">
        <v>0.6</v>
      </c>
    </row>
    <row r="80" spans="3:20" ht="15.75" thickBot="1" x14ac:dyDescent="0.3">
      <c r="C80" s="1"/>
      <c r="D80" s="1"/>
      <c r="E80" s="1"/>
      <c r="F80" s="1"/>
      <c r="G80" s="1"/>
      <c r="H80" s="1"/>
      <c r="I80" s="1"/>
      <c r="J80" s="1"/>
      <c r="K80" s="1"/>
      <c r="L80" s="1"/>
      <c r="O80" s="58">
        <v>60001</v>
      </c>
      <c r="P80" s="56">
        <v>61000</v>
      </c>
      <c r="Q80" s="57">
        <v>0.44</v>
      </c>
      <c r="R80" s="57">
        <v>0.49</v>
      </c>
      <c r="S80" s="57">
        <v>0.54</v>
      </c>
      <c r="T80" s="57">
        <v>0.59</v>
      </c>
    </row>
    <row r="81" spans="3:20" ht="15.75" thickBot="1" x14ac:dyDescent="0.3">
      <c r="C81" s="1"/>
      <c r="D81" s="1"/>
      <c r="E81" s="1"/>
      <c r="F81" s="1"/>
      <c r="G81" s="1"/>
      <c r="H81" s="1"/>
      <c r="I81" s="1"/>
      <c r="J81" s="1"/>
      <c r="K81" s="1"/>
      <c r="L81" s="1"/>
      <c r="O81" s="58">
        <v>61001</v>
      </c>
      <c r="P81" s="56">
        <v>62000</v>
      </c>
      <c r="Q81" s="57">
        <v>0.43</v>
      </c>
      <c r="R81" s="57">
        <v>0.48</v>
      </c>
      <c r="S81" s="57">
        <v>0.53</v>
      </c>
      <c r="T81" s="57">
        <v>0.57999999999999996</v>
      </c>
    </row>
    <row r="82" spans="3:20" ht="15.75" thickBot="1" x14ac:dyDescent="0.3">
      <c r="C82" s="1"/>
      <c r="D82" s="1"/>
      <c r="E82" s="1"/>
      <c r="F82" s="1"/>
      <c r="G82" s="1"/>
      <c r="H82" s="1"/>
      <c r="I82" s="1"/>
      <c r="J82" s="1"/>
      <c r="K82" s="1"/>
      <c r="L82" s="1"/>
      <c r="O82" s="58">
        <v>62001</v>
      </c>
      <c r="P82" s="56">
        <v>63000</v>
      </c>
      <c r="Q82" s="57">
        <v>0.42</v>
      </c>
      <c r="R82" s="57">
        <v>0.47</v>
      </c>
      <c r="S82" s="57">
        <v>0.52</v>
      </c>
      <c r="T82" s="57">
        <v>0.56999999999999995</v>
      </c>
    </row>
    <row r="83" spans="3:20" ht="15.75" thickBot="1" x14ac:dyDescent="0.3">
      <c r="C83" s="1"/>
      <c r="D83" s="1"/>
      <c r="E83" s="1"/>
      <c r="F83" s="1"/>
      <c r="G83" s="1"/>
      <c r="H83" s="1"/>
      <c r="I83" s="1"/>
      <c r="J83" s="1"/>
      <c r="K83" s="1"/>
      <c r="L83" s="1"/>
      <c r="O83" s="58">
        <v>63001</v>
      </c>
      <c r="P83" s="56">
        <v>64000</v>
      </c>
      <c r="Q83" s="57">
        <v>0.41</v>
      </c>
      <c r="R83" s="57">
        <v>0.46</v>
      </c>
      <c r="S83" s="57">
        <v>0.51</v>
      </c>
      <c r="T83" s="57">
        <v>0.56000000000000005</v>
      </c>
    </row>
    <row r="84" spans="3:20" ht="15.75" thickBot="1" x14ac:dyDescent="0.3">
      <c r="C84" s="1"/>
      <c r="D84" s="1"/>
      <c r="E84" s="1"/>
      <c r="F84" s="1"/>
      <c r="G84" s="1"/>
      <c r="H84" s="1"/>
      <c r="I84" s="1"/>
      <c r="J84" s="1"/>
      <c r="K84" s="1"/>
      <c r="L84" s="1"/>
      <c r="O84" s="58">
        <v>64001</v>
      </c>
      <c r="P84" s="56">
        <v>65000</v>
      </c>
      <c r="Q84" s="57">
        <v>0.4</v>
      </c>
      <c r="R84" s="57">
        <v>0.45</v>
      </c>
      <c r="S84" s="57">
        <v>0.5</v>
      </c>
      <c r="T84" s="57">
        <v>0.55000000000000004</v>
      </c>
    </row>
    <row r="85" spans="3:20" ht="15.75" thickBot="1" x14ac:dyDescent="0.3">
      <c r="C85" s="1"/>
      <c r="D85" s="1"/>
      <c r="E85" s="1"/>
      <c r="F85" s="1"/>
      <c r="G85" s="1"/>
      <c r="H85" s="1"/>
      <c r="I85" s="1"/>
      <c r="J85" s="1"/>
      <c r="K85" s="1"/>
      <c r="L85" s="1"/>
      <c r="O85" s="58">
        <v>65001</v>
      </c>
      <c r="P85" s="56">
        <v>66000</v>
      </c>
      <c r="Q85" s="57">
        <v>0.39</v>
      </c>
      <c r="R85" s="57">
        <v>0.44</v>
      </c>
      <c r="S85" s="57">
        <v>0.49</v>
      </c>
      <c r="T85" s="57">
        <v>0.54</v>
      </c>
    </row>
    <row r="86" spans="3:20" ht="15.75" thickBot="1" x14ac:dyDescent="0.3">
      <c r="C86" s="1"/>
      <c r="D86" s="1"/>
      <c r="E86" s="1"/>
      <c r="F86" s="1"/>
      <c r="G86" s="1"/>
      <c r="H86" s="1"/>
      <c r="I86" s="1"/>
      <c r="J86" s="1"/>
      <c r="K86" s="1"/>
      <c r="L86" s="1"/>
      <c r="O86" s="58">
        <v>66001</v>
      </c>
      <c r="P86" s="56">
        <v>67000</v>
      </c>
      <c r="Q86" s="57">
        <v>0.38</v>
      </c>
      <c r="R86" s="57">
        <v>0.43</v>
      </c>
      <c r="S86" s="57">
        <v>0.48</v>
      </c>
      <c r="T86" s="57">
        <v>0.53</v>
      </c>
    </row>
    <row r="87" spans="3:20" ht="15.75" thickBot="1" x14ac:dyDescent="0.3">
      <c r="C87" s="1"/>
      <c r="D87" s="1"/>
      <c r="E87" s="1"/>
      <c r="F87" s="1"/>
      <c r="G87" s="1"/>
      <c r="H87" s="1"/>
      <c r="I87" s="1"/>
      <c r="J87" s="1"/>
      <c r="K87" s="1"/>
      <c r="L87" s="1"/>
      <c r="O87" s="58">
        <v>67001</v>
      </c>
      <c r="P87" s="56">
        <v>68000</v>
      </c>
      <c r="Q87" s="57">
        <v>0.37</v>
      </c>
      <c r="R87" s="57">
        <v>0.42</v>
      </c>
      <c r="S87" s="57">
        <v>0.47</v>
      </c>
      <c r="T87" s="57">
        <v>0.52</v>
      </c>
    </row>
    <row r="88" spans="3:20" ht="15.75" thickBot="1" x14ac:dyDescent="0.3">
      <c r="C88" s="1"/>
      <c r="D88" s="1"/>
      <c r="E88" s="1"/>
      <c r="F88" s="1"/>
      <c r="G88" s="1"/>
      <c r="H88" s="1"/>
      <c r="I88" s="1"/>
      <c r="J88" s="1"/>
      <c r="K88" s="1"/>
      <c r="L88" s="1"/>
      <c r="O88" s="58">
        <v>68001</v>
      </c>
      <c r="P88" s="56">
        <v>69000</v>
      </c>
      <c r="Q88" s="57">
        <v>0.36</v>
      </c>
      <c r="R88" s="57">
        <v>0.41</v>
      </c>
      <c r="S88" s="57">
        <v>0.46</v>
      </c>
      <c r="T88" s="57">
        <v>0.51</v>
      </c>
    </row>
    <row r="89" spans="3:20" ht="15.75" thickBot="1" x14ac:dyDescent="0.3">
      <c r="C89" s="1"/>
      <c r="D89" s="1"/>
      <c r="E89" s="1"/>
      <c r="F89" s="1"/>
      <c r="G89" s="1"/>
      <c r="H89" s="1"/>
      <c r="I89" s="1"/>
      <c r="J89" s="1"/>
      <c r="K89" s="1"/>
      <c r="L89" s="1"/>
      <c r="O89" s="58">
        <v>69001</v>
      </c>
      <c r="P89" s="56">
        <v>70000</v>
      </c>
      <c r="Q89" s="57">
        <v>0.35</v>
      </c>
      <c r="R89" s="57">
        <v>0.4</v>
      </c>
      <c r="S89" s="57">
        <v>0.45</v>
      </c>
      <c r="T89" s="57">
        <v>0.5</v>
      </c>
    </row>
    <row r="90" spans="3:20" ht="15.75" thickBot="1" x14ac:dyDescent="0.3">
      <c r="C90" s="1"/>
      <c r="D90" s="1"/>
      <c r="E90" s="1"/>
      <c r="F90" s="1"/>
      <c r="G90" s="1"/>
      <c r="H90" s="1"/>
      <c r="I90" s="1"/>
      <c r="J90" s="1"/>
      <c r="K90" s="1"/>
      <c r="L90" s="1"/>
      <c r="O90" s="58">
        <v>70001</v>
      </c>
      <c r="P90" s="56">
        <v>71000</v>
      </c>
      <c r="Q90" s="57">
        <v>0.34</v>
      </c>
      <c r="R90" s="57">
        <v>0.39</v>
      </c>
      <c r="S90" s="57">
        <v>0.44</v>
      </c>
      <c r="T90" s="57">
        <v>0.49</v>
      </c>
    </row>
    <row r="91" spans="3:20" ht="15.75" thickBot="1" x14ac:dyDescent="0.3">
      <c r="C91" s="1"/>
      <c r="D91" s="1"/>
      <c r="E91" s="1"/>
      <c r="F91" s="1"/>
      <c r="G91" s="1"/>
      <c r="H91" s="1"/>
      <c r="I91" s="1"/>
      <c r="J91" s="1"/>
      <c r="K91" s="1"/>
      <c r="L91" s="1"/>
      <c r="O91" s="58">
        <v>71001</v>
      </c>
      <c r="P91" s="56">
        <v>72000</v>
      </c>
      <c r="Q91" s="57">
        <v>0.33</v>
      </c>
      <c r="R91" s="57">
        <v>0.38</v>
      </c>
      <c r="S91" s="57">
        <v>0.43</v>
      </c>
      <c r="T91" s="57">
        <v>0.48</v>
      </c>
    </row>
    <row r="92" spans="3:20" ht="15.75" thickBot="1" x14ac:dyDescent="0.3">
      <c r="C92" s="1"/>
      <c r="D92" s="1"/>
      <c r="E92" s="1"/>
      <c r="F92" s="1"/>
      <c r="G92" s="1"/>
      <c r="H92" s="1"/>
      <c r="I92" s="1"/>
      <c r="J92" s="1"/>
      <c r="K92" s="1"/>
      <c r="L92" s="1"/>
      <c r="O92" s="58">
        <v>72001</v>
      </c>
      <c r="P92" s="56">
        <v>73000</v>
      </c>
      <c r="Q92" s="57">
        <v>0.32</v>
      </c>
      <c r="R92" s="57">
        <v>0.37</v>
      </c>
      <c r="S92" s="57">
        <v>0.42</v>
      </c>
      <c r="T92" s="57">
        <v>0.47</v>
      </c>
    </row>
    <row r="93" spans="3:20" ht="15.75" thickBot="1" x14ac:dyDescent="0.3">
      <c r="C93" s="1"/>
      <c r="D93" s="1"/>
      <c r="E93" s="1"/>
      <c r="F93" s="1"/>
      <c r="G93" s="1"/>
      <c r="H93" s="1"/>
      <c r="I93" s="1"/>
      <c r="J93" s="1"/>
      <c r="K93" s="1"/>
      <c r="L93" s="1"/>
      <c r="O93" s="58">
        <v>73001</v>
      </c>
      <c r="P93" s="56">
        <v>74000</v>
      </c>
      <c r="Q93" s="57">
        <v>0.31</v>
      </c>
      <c r="R93" s="57">
        <v>0.36</v>
      </c>
      <c r="S93" s="57">
        <v>0.41</v>
      </c>
      <c r="T93" s="57">
        <v>0.46</v>
      </c>
    </row>
    <row r="94" spans="3:20" ht="15.75" thickBot="1" x14ac:dyDescent="0.3">
      <c r="C94" s="1"/>
      <c r="D94" s="1"/>
      <c r="E94" s="1"/>
      <c r="F94" s="1"/>
      <c r="G94" s="1"/>
      <c r="H94" s="1"/>
      <c r="I94" s="1"/>
      <c r="J94" s="1"/>
      <c r="K94" s="1"/>
      <c r="L94" s="1"/>
      <c r="O94" s="58">
        <v>74001</v>
      </c>
      <c r="P94" s="56">
        <v>75000</v>
      </c>
      <c r="Q94" s="57">
        <v>0.3</v>
      </c>
      <c r="R94" s="57">
        <v>0.35</v>
      </c>
      <c r="S94" s="57">
        <v>0.4</v>
      </c>
      <c r="T94" s="57">
        <v>0.45</v>
      </c>
    </row>
    <row r="95" spans="3:20" ht="15.75" thickBot="1" x14ac:dyDescent="0.3">
      <c r="C95" s="1"/>
      <c r="D95" s="1"/>
      <c r="E95" s="1"/>
      <c r="F95" s="1"/>
      <c r="G95" s="1"/>
      <c r="H95" s="1"/>
      <c r="I95" s="1"/>
      <c r="J95" s="1"/>
      <c r="K95" s="1"/>
      <c r="L95" s="1"/>
      <c r="O95" s="58">
        <v>75001</v>
      </c>
      <c r="P95" s="56">
        <v>76000</v>
      </c>
      <c r="Q95" s="57">
        <v>0.28999999999999998</v>
      </c>
      <c r="R95" s="57">
        <v>0.34</v>
      </c>
      <c r="S95" s="57">
        <v>0.39</v>
      </c>
      <c r="T95" s="57">
        <v>0.44</v>
      </c>
    </row>
    <row r="96" spans="3:20" ht="15.75" thickBot="1" x14ac:dyDescent="0.3">
      <c r="C96" s="1"/>
      <c r="D96" s="1"/>
      <c r="E96" s="1"/>
      <c r="F96" s="1"/>
      <c r="G96" s="1"/>
      <c r="H96" s="1"/>
      <c r="I96" s="1"/>
      <c r="J96" s="1"/>
      <c r="K96" s="1"/>
      <c r="L96" s="1"/>
      <c r="O96" s="58">
        <v>76001</v>
      </c>
      <c r="P96" s="56">
        <v>77000</v>
      </c>
      <c r="Q96" s="57">
        <v>0.28000000000000003</v>
      </c>
      <c r="R96" s="57">
        <v>0.33</v>
      </c>
      <c r="S96" s="57">
        <v>0.38</v>
      </c>
      <c r="T96" s="57">
        <v>0.43</v>
      </c>
    </row>
    <row r="97" spans="3:20" ht="15.75" thickBot="1" x14ac:dyDescent="0.3">
      <c r="C97" s="1"/>
      <c r="D97" s="1"/>
      <c r="E97" s="1"/>
      <c r="F97" s="1"/>
      <c r="G97" s="1"/>
      <c r="H97" s="1"/>
      <c r="I97" s="1"/>
      <c r="J97" s="1"/>
      <c r="K97" s="1"/>
      <c r="L97" s="1"/>
      <c r="O97" s="58">
        <v>77001</v>
      </c>
      <c r="P97" s="56">
        <v>78000</v>
      </c>
      <c r="Q97" s="57">
        <v>0.27</v>
      </c>
      <c r="R97" s="57">
        <v>0.32</v>
      </c>
      <c r="S97" s="57">
        <v>0.37</v>
      </c>
      <c r="T97" s="57">
        <v>0.42</v>
      </c>
    </row>
    <row r="98" spans="3:20" ht="15.75" thickBot="1" x14ac:dyDescent="0.3">
      <c r="C98" s="1"/>
      <c r="D98" s="1"/>
      <c r="E98" s="1"/>
      <c r="F98" s="1"/>
      <c r="G98" s="1"/>
      <c r="H98" s="1"/>
      <c r="I98" s="1"/>
      <c r="J98" s="1"/>
      <c r="K98" s="1"/>
      <c r="L98" s="1"/>
      <c r="O98" s="58">
        <v>78001</v>
      </c>
      <c r="P98" s="56">
        <v>79000</v>
      </c>
      <c r="Q98" s="57">
        <v>0.26</v>
      </c>
      <c r="R98" s="57">
        <v>0.31</v>
      </c>
      <c r="S98" s="57">
        <v>0.36</v>
      </c>
      <c r="T98" s="57">
        <v>0.41</v>
      </c>
    </row>
    <row r="99" spans="3:20" ht="15.75" thickBot="1" x14ac:dyDescent="0.3">
      <c r="C99" s="1"/>
      <c r="D99" s="1"/>
      <c r="E99" s="1"/>
      <c r="F99" s="1"/>
      <c r="G99" s="1"/>
      <c r="H99" s="1"/>
      <c r="I99" s="1"/>
      <c r="J99" s="1"/>
      <c r="K99" s="1"/>
      <c r="L99" s="1"/>
      <c r="O99" s="58">
        <v>79001</v>
      </c>
      <c r="P99" s="56">
        <v>80000</v>
      </c>
      <c r="Q99" s="57">
        <v>0.25</v>
      </c>
      <c r="R99" s="57">
        <v>0.3</v>
      </c>
      <c r="S99" s="57">
        <v>0.35</v>
      </c>
      <c r="T99" s="57">
        <v>0.4</v>
      </c>
    </row>
    <row r="100" spans="3:20" ht="15.75" thickBot="1" x14ac:dyDescent="0.3">
      <c r="C100" s="1"/>
      <c r="D100" s="1"/>
      <c r="E100" s="1"/>
      <c r="F100" s="1"/>
      <c r="G100" s="1"/>
      <c r="H100" s="1"/>
      <c r="I100" s="1"/>
      <c r="J100" s="1"/>
      <c r="K100" s="1"/>
      <c r="L100" s="1"/>
      <c r="O100" s="58">
        <v>80001</v>
      </c>
      <c r="P100" s="56">
        <v>81000</v>
      </c>
      <c r="Q100" s="57">
        <v>0.24</v>
      </c>
      <c r="R100" s="57">
        <v>0.28999999999999998</v>
      </c>
      <c r="S100" s="57">
        <v>0.34</v>
      </c>
      <c r="T100" s="57">
        <v>0.39</v>
      </c>
    </row>
    <row r="101" spans="3:20" ht="15.75" thickBot="1" x14ac:dyDescent="0.3">
      <c r="C101" s="1"/>
      <c r="D101" s="1"/>
      <c r="E101" s="1"/>
      <c r="F101" s="1"/>
      <c r="G101" s="1"/>
      <c r="H101" s="1"/>
      <c r="I101" s="1"/>
      <c r="J101" s="1"/>
      <c r="K101" s="1"/>
      <c r="L101" s="1"/>
      <c r="O101" s="58">
        <v>81001</v>
      </c>
      <c r="P101" s="56">
        <v>82000</v>
      </c>
      <c r="Q101" s="57">
        <v>0.23</v>
      </c>
      <c r="R101" s="57">
        <v>0.28000000000000003</v>
      </c>
      <c r="S101" s="57">
        <v>0.33</v>
      </c>
      <c r="T101" s="57">
        <v>0.38</v>
      </c>
    </row>
    <row r="102" spans="3:20" ht="15.75" thickBot="1" x14ac:dyDescent="0.3">
      <c r="C102" s="1"/>
      <c r="D102" s="1"/>
      <c r="E102" s="1"/>
      <c r="F102" s="1"/>
      <c r="G102" s="1"/>
      <c r="H102" s="1"/>
      <c r="I102" s="1"/>
      <c r="J102" s="1"/>
      <c r="K102" s="1"/>
      <c r="L102" s="1"/>
      <c r="O102" s="58">
        <v>82001</v>
      </c>
      <c r="P102" s="56">
        <v>83000</v>
      </c>
      <c r="Q102" s="57">
        <v>0.22</v>
      </c>
      <c r="R102" s="57">
        <v>0.27</v>
      </c>
      <c r="S102" s="57">
        <v>0.32</v>
      </c>
      <c r="T102" s="57">
        <v>0.37</v>
      </c>
    </row>
    <row r="103" spans="3:20" ht="15.75" thickBot="1" x14ac:dyDescent="0.3">
      <c r="C103" s="1"/>
      <c r="D103" s="1"/>
      <c r="E103" s="1"/>
      <c r="F103" s="1"/>
      <c r="G103" s="1"/>
      <c r="H103" s="1"/>
      <c r="I103" s="1"/>
      <c r="J103" s="1"/>
      <c r="K103" s="1"/>
      <c r="L103" s="1"/>
      <c r="O103" s="58">
        <v>83001</v>
      </c>
      <c r="P103" s="56">
        <v>84000</v>
      </c>
      <c r="Q103" s="57">
        <v>0.21</v>
      </c>
      <c r="R103" s="57">
        <v>0.26</v>
      </c>
      <c r="S103" s="57">
        <v>0.31</v>
      </c>
      <c r="T103" s="57">
        <v>0.36</v>
      </c>
    </row>
    <row r="104" spans="3:20" ht="15.75" thickBot="1" x14ac:dyDescent="0.3">
      <c r="C104" s="1"/>
      <c r="D104" s="1"/>
      <c r="E104" s="1"/>
      <c r="F104" s="1"/>
      <c r="G104" s="1"/>
      <c r="H104" s="1"/>
      <c r="I104" s="1"/>
      <c r="J104" s="1"/>
      <c r="K104" s="1"/>
      <c r="L104" s="1"/>
      <c r="O104" s="58">
        <v>84001</v>
      </c>
      <c r="P104" s="56">
        <v>85000</v>
      </c>
      <c r="Q104" s="57">
        <v>0.2</v>
      </c>
      <c r="R104" s="57">
        <v>0.25</v>
      </c>
      <c r="S104" s="57">
        <v>0.3</v>
      </c>
      <c r="T104" s="57">
        <v>0.35</v>
      </c>
    </row>
    <row r="105" spans="3:20" ht="15.75" thickBot="1" x14ac:dyDescent="0.3">
      <c r="C105" s="1"/>
      <c r="D105" s="1"/>
      <c r="E105" s="1"/>
      <c r="F105" s="1"/>
      <c r="G105" s="1"/>
      <c r="H105" s="1"/>
      <c r="I105" s="1"/>
      <c r="J105" s="1"/>
      <c r="K105" s="1"/>
      <c r="L105" s="1"/>
      <c r="O105" s="58">
        <v>85001</v>
      </c>
      <c r="P105" s="56">
        <v>86000</v>
      </c>
      <c r="Q105" s="57">
        <v>0.19</v>
      </c>
      <c r="R105" s="57">
        <v>0.24</v>
      </c>
      <c r="S105" s="57">
        <v>0.28999999999999998</v>
      </c>
      <c r="T105" s="57">
        <v>0.34</v>
      </c>
    </row>
    <row r="106" spans="3:20" ht="15.75" thickBot="1" x14ac:dyDescent="0.3">
      <c r="C106" s="1"/>
      <c r="D106" s="1"/>
      <c r="E106" s="1"/>
      <c r="F106" s="1"/>
      <c r="G106" s="1"/>
      <c r="H106" s="1"/>
      <c r="I106" s="1"/>
      <c r="J106" s="1"/>
      <c r="K106" s="1"/>
      <c r="L106" s="1"/>
      <c r="O106" s="58">
        <v>86001</v>
      </c>
      <c r="P106" s="56">
        <v>87000</v>
      </c>
      <c r="Q106" s="57">
        <v>0.18</v>
      </c>
      <c r="R106" s="57">
        <v>0.23</v>
      </c>
      <c r="S106" s="57">
        <v>0.28000000000000003</v>
      </c>
      <c r="T106" s="57">
        <v>0.33</v>
      </c>
    </row>
    <row r="107" spans="3:20" ht="15.75" thickBot="1" x14ac:dyDescent="0.3">
      <c r="C107" s="1"/>
      <c r="D107" s="1"/>
      <c r="E107" s="1"/>
      <c r="F107" s="1"/>
      <c r="G107" s="1"/>
      <c r="H107" s="1"/>
      <c r="I107" s="1"/>
      <c r="J107" s="1"/>
      <c r="K107" s="1"/>
      <c r="L107" s="1"/>
      <c r="O107" s="58">
        <v>87001</v>
      </c>
      <c r="P107" s="56">
        <v>88000</v>
      </c>
      <c r="Q107" s="57">
        <v>0.17</v>
      </c>
      <c r="R107" s="57">
        <v>0.22</v>
      </c>
      <c r="S107" s="57">
        <v>0.27</v>
      </c>
      <c r="T107" s="57">
        <v>0.32</v>
      </c>
    </row>
    <row r="108" spans="3:20" ht="15.75" thickBot="1" x14ac:dyDescent="0.3">
      <c r="C108" s="1"/>
      <c r="D108" s="1"/>
      <c r="E108" s="1"/>
      <c r="F108" s="1"/>
      <c r="G108" s="1"/>
      <c r="H108" s="1"/>
      <c r="I108" s="1"/>
      <c r="J108" s="1"/>
      <c r="K108" s="1"/>
      <c r="L108" s="1"/>
      <c r="O108" s="58">
        <v>88001</v>
      </c>
      <c r="P108" s="56">
        <v>89000</v>
      </c>
      <c r="Q108" s="57">
        <v>0.16</v>
      </c>
      <c r="R108" s="57">
        <v>0.21</v>
      </c>
      <c r="S108" s="57">
        <v>0.26</v>
      </c>
      <c r="T108" s="57">
        <v>0.31</v>
      </c>
    </row>
    <row r="109" spans="3:20" ht="15.75" thickBot="1" x14ac:dyDescent="0.3">
      <c r="C109" s="1"/>
      <c r="D109" s="1"/>
      <c r="E109" s="1"/>
      <c r="F109" s="1"/>
      <c r="G109" s="1"/>
      <c r="H109" s="1"/>
      <c r="I109" s="1"/>
      <c r="J109" s="1"/>
      <c r="K109" s="1"/>
      <c r="L109" s="1"/>
      <c r="O109" s="58">
        <v>89001</v>
      </c>
      <c r="P109" s="56">
        <v>90000</v>
      </c>
      <c r="Q109" s="57">
        <v>0.15</v>
      </c>
      <c r="R109" s="57">
        <v>0.2</v>
      </c>
      <c r="S109" s="57">
        <v>0.25</v>
      </c>
      <c r="T109" s="57">
        <v>0.3</v>
      </c>
    </row>
    <row r="110" spans="3:20" ht="15.75" thickBot="1" x14ac:dyDescent="0.3">
      <c r="C110" s="1"/>
      <c r="D110" s="1"/>
      <c r="E110" s="1"/>
      <c r="F110" s="1"/>
      <c r="G110" s="1"/>
      <c r="H110" s="1"/>
      <c r="I110" s="1"/>
      <c r="J110" s="1"/>
      <c r="K110" s="1"/>
      <c r="L110" s="1"/>
      <c r="O110" s="58">
        <v>90001</v>
      </c>
      <c r="P110" s="56">
        <v>91000</v>
      </c>
      <c r="Q110" s="57">
        <v>0.14000000000000001</v>
      </c>
      <c r="R110" s="57">
        <v>0.19</v>
      </c>
      <c r="S110" s="57">
        <v>0.24</v>
      </c>
      <c r="T110" s="57">
        <v>0.28999999999999998</v>
      </c>
    </row>
    <row r="111" spans="3:20" ht="15.75" thickBot="1" x14ac:dyDescent="0.3">
      <c r="C111" s="1"/>
      <c r="D111" s="1"/>
      <c r="E111" s="1"/>
      <c r="F111" s="1"/>
      <c r="G111" s="1"/>
      <c r="H111" s="1"/>
      <c r="I111" s="1"/>
      <c r="J111" s="1"/>
      <c r="K111" s="1"/>
      <c r="L111" s="1"/>
      <c r="O111" s="58">
        <v>91001</v>
      </c>
      <c r="P111" s="56">
        <v>92000</v>
      </c>
      <c r="Q111" s="57">
        <v>0.13</v>
      </c>
      <c r="R111" s="57">
        <v>0.18</v>
      </c>
      <c r="S111" s="57">
        <v>0.23</v>
      </c>
      <c r="T111" s="57">
        <v>0.28000000000000003</v>
      </c>
    </row>
    <row r="112" spans="3:20" ht="15.75" thickBot="1" x14ac:dyDescent="0.3">
      <c r="C112" s="1"/>
      <c r="D112" s="1"/>
      <c r="E112" s="1"/>
      <c r="F112" s="1"/>
      <c r="G112" s="1"/>
      <c r="H112" s="1"/>
      <c r="I112" s="1"/>
      <c r="J112" s="1"/>
      <c r="K112" s="1"/>
      <c r="L112" s="1"/>
      <c r="O112" s="58">
        <v>92001</v>
      </c>
      <c r="P112" s="56">
        <v>93000</v>
      </c>
      <c r="Q112" s="57">
        <v>0.12</v>
      </c>
      <c r="R112" s="57">
        <v>0.17</v>
      </c>
      <c r="S112" s="57">
        <v>0.22</v>
      </c>
      <c r="T112" s="57">
        <v>0.27</v>
      </c>
    </row>
    <row r="113" spans="3:20" ht="15.75" thickBot="1" x14ac:dyDescent="0.3">
      <c r="C113" s="1"/>
      <c r="D113" s="1"/>
      <c r="E113" s="1"/>
      <c r="F113" s="1"/>
      <c r="G113" s="1"/>
      <c r="H113" s="1"/>
      <c r="I113" s="1"/>
      <c r="J113" s="1"/>
      <c r="K113" s="1"/>
      <c r="L113" s="1"/>
      <c r="O113" s="58">
        <v>93001</v>
      </c>
      <c r="P113" s="56">
        <v>94000</v>
      </c>
      <c r="Q113" s="57">
        <v>0.11</v>
      </c>
      <c r="R113" s="57">
        <v>0.16</v>
      </c>
      <c r="S113" s="57">
        <v>0.21</v>
      </c>
      <c r="T113" s="57">
        <v>0.26</v>
      </c>
    </row>
    <row r="114" spans="3:20" ht="15.75" thickBot="1" x14ac:dyDescent="0.3">
      <c r="C114" s="1"/>
      <c r="D114" s="1"/>
      <c r="E114" s="1"/>
      <c r="F114" s="1"/>
      <c r="G114" s="1"/>
      <c r="H114" s="1"/>
      <c r="I114" s="1"/>
      <c r="J114" s="1"/>
      <c r="K114" s="1"/>
      <c r="L114" s="1"/>
      <c r="O114" s="58">
        <v>94001</v>
      </c>
      <c r="P114" s="56">
        <v>95000</v>
      </c>
      <c r="Q114" s="57">
        <v>0.1</v>
      </c>
      <c r="R114" s="57">
        <v>0.15</v>
      </c>
      <c r="S114" s="57">
        <v>0.2</v>
      </c>
      <c r="T114" s="57">
        <v>0.25</v>
      </c>
    </row>
    <row r="115" spans="3:20" ht="15.75" thickBot="1" x14ac:dyDescent="0.3">
      <c r="C115" s="1"/>
      <c r="D115" s="1"/>
      <c r="E115" s="1"/>
      <c r="F115" s="1"/>
      <c r="G115" s="1"/>
      <c r="H115" s="1"/>
      <c r="I115" s="1"/>
      <c r="J115" s="1"/>
      <c r="K115" s="1"/>
      <c r="L115" s="1"/>
      <c r="O115" s="58">
        <v>95001</v>
      </c>
      <c r="P115" s="56">
        <v>96000</v>
      </c>
      <c r="Q115" s="57">
        <v>9.5000000000000001E-2</v>
      </c>
      <c r="R115" s="57">
        <v>0.14499999999999999</v>
      </c>
      <c r="S115" s="57">
        <v>0.19500000000000001</v>
      </c>
      <c r="T115" s="57">
        <v>0.245</v>
      </c>
    </row>
    <row r="116" spans="3:20" ht="15.75" thickBot="1" x14ac:dyDescent="0.3">
      <c r="C116" s="1"/>
      <c r="D116" s="1"/>
      <c r="E116" s="1"/>
      <c r="F116" s="1"/>
      <c r="G116" s="1"/>
      <c r="H116" s="1"/>
      <c r="I116" s="1"/>
      <c r="J116" s="1"/>
      <c r="K116" s="1"/>
      <c r="L116" s="1"/>
      <c r="O116" s="58">
        <v>96001</v>
      </c>
      <c r="P116" s="56">
        <v>97000</v>
      </c>
      <c r="Q116" s="57">
        <v>0.09</v>
      </c>
      <c r="R116" s="57">
        <v>0.14000000000000001</v>
      </c>
      <c r="S116" s="57">
        <v>0.19</v>
      </c>
      <c r="T116" s="57">
        <v>0.24</v>
      </c>
    </row>
    <row r="117" spans="3:20" ht="15.75" thickBot="1" x14ac:dyDescent="0.3">
      <c r="C117" s="1"/>
      <c r="D117" s="1"/>
      <c r="E117" s="1"/>
      <c r="F117" s="1"/>
      <c r="G117" s="1"/>
      <c r="H117" s="1"/>
      <c r="I117" s="1"/>
      <c r="J117" s="1"/>
      <c r="K117" s="1"/>
      <c r="L117" s="1"/>
      <c r="O117" s="58">
        <v>97001</v>
      </c>
      <c r="P117" s="56">
        <v>98000</v>
      </c>
      <c r="Q117" s="57">
        <v>8.5000000000000006E-2</v>
      </c>
      <c r="R117" s="57">
        <v>0.13500000000000001</v>
      </c>
      <c r="S117" s="57">
        <v>0.185</v>
      </c>
      <c r="T117" s="57">
        <v>0.23499999999999999</v>
      </c>
    </row>
    <row r="118" spans="3:20" ht="15.75" thickBot="1" x14ac:dyDescent="0.3">
      <c r="C118" s="1"/>
      <c r="D118" s="1"/>
      <c r="E118" s="1"/>
      <c r="F118" s="1"/>
      <c r="G118" s="1"/>
      <c r="H118" s="1"/>
      <c r="I118" s="1"/>
      <c r="J118" s="1"/>
      <c r="K118" s="1"/>
      <c r="L118" s="1"/>
      <c r="O118" s="58">
        <v>98001</v>
      </c>
      <c r="P118" s="56">
        <v>99000</v>
      </c>
      <c r="Q118" s="57">
        <v>0.08</v>
      </c>
      <c r="R118" s="57">
        <v>0.13</v>
      </c>
      <c r="S118" s="57">
        <v>0.18</v>
      </c>
      <c r="T118" s="57">
        <v>0.23</v>
      </c>
    </row>
    <row r="119" spans="3:20" ht="15.75" thickBot="1" x14ac:dyDescent="0.3">
      <c r="C119" s="1"/>
      <c r="D119" s="1"/>
      <c r="E119" s="1"/>
      <c r="F119" s="1"/>
      <c r="G119" s="1"/>
      <c r="H119" s="1"/>
      <c r="I119" s="1"/>
      <c r="J119" s="1"/>
      <c r="K119" s="1"/>
      <c r="L119" s="1"/>
      <c r="O119" s="58">
        <v>99001</v>
      </c>
      <c r="P119" s="56">
        <v>100000</v>
      </c>
      <c r="Q119" s="57">
        <v>7.4999999999999997E-2</v>
      </c>
      <c r="R119" s="57">
        <v>0.125</v>
      </c>
      <c r="S119" s="57">
        <v>0.17499999999999999</v>
      </c>
      <c r="T119" s="57">
        <v>0.22500000000000001</v>
      </c>
    </row>
    <row r="120" spans="3:20" ht="15.75" thickBot="1" x14ac:dyDescent="0.3">
      <c r="C120" s="1"/>
      <c r="D120" s="1"/>
      <c r="E120" s="1"/>
      <c r="F120" s="1"/>
      <c r="G120" s="1"/>
      <c r="H120" s="1"/>
      <c r="I120" s="1"/>
      <c r="J120" s="1"/>
      <c r="K120" s="1"/>
      <c r="L120" s="1"/>
      <c r="O120" s="58">
        <v>100001</v>
      </c>
      <c r="P120" s="56">
        <v>101000</v>
      </c>
      <c r="Q120" s="57">
        <v>7.0000000000000007E-2</v>
      </c>
      <c r="R120" s="57">
        <v>0.12</v>
      </c>
      <c r="S120" s="57">
        <v>0.17</v>
      </c>
      <c r="T120" s="57">
        <v>0.22</v>
      </c>
    </row>
    <row r="121" spans="3:20" ht="15.75" thickBot="1" x14ac:dyDescent="0.3">
      <c r="C121" s="1"/>
      <c r="D121" s="1"/>
      <c r="E121" s="1"/>
      <c r="F121" s="1"/>
      <c r="G121" s="1"/>
      <c r="H121" s="1"/>
      <c r="I121" s="1"/>
      <c r="J121" s="1"/>
      <c r="K121" s="1"/>
      <c r="L121" s="1"/>
      <c r="O121" s="58">
        <v>101001</v>
      </c>
      <c r="P121" s="56">
        <v>102000</v>
      </c>
      <c r="Q121" s="57">
        <v>6.5000000000000002E-2</v>
      </c>
      <c r="R121" s="57">
        <v>0.115</v>
      </c>
      <c r="S121" s="57">
        <v>0.16500000000000001</v>
      </c>
      <c r="T121" s="57">
        <v>0.215</v>
      </c>
    </row>
    <row r="122" spans="3:20" ht="15.75" thickBot="1" x14ac:dyDescent="0.3">
      <c r="C122" s="1"/>
      <c r="D122" s="1"/>
      <c r="E122" s="1"/>
      <c r="F122" s="1"/>
      <c r="G122" s="1"/>
      <c r="H122" s="1"/>
      <c r="I122" s="1"/>
      <c r="J122" s="1"/>
      <c r="K122" s="1"/>
      <c r="L122" s="1"/>
      <c r="O122" s="58">
        <v>102001</v>
      </c>
      <c r="P122" s="56">
        <v>103000</v>
      </c>
      <c r="Q122" s="57">
        <v>0.06</v>
      </c>
      <c r="R122" s="57">
        <v>0.11</v>
      </c>
      <c r="S122" s="57">
        <v>0.16</v>
      </c>
      <c r="T122" s="57">
        <v>0.21</v>
      </c>
    </row>
    <row r="123" spans="3:20" ht="15.75" thickBot="1" x14ac:dyDescent="0.3">
      <c r="C123" s="1"/>
      <c r="D123" s="1"/>
      <c r="E123" s="1"/>
      <c r="F123" s="1"/>
      <c r="G123" s="1"/>
      <c r="H123" s="1"/>
      <c r="I123" s="1"/>
      <c r="J123" s="1"/>
      <c r="K123" s="1"/>
      <c r="L123" s="1"/>
      <c r="O123" s="58">
        <v>103001</v>
      </c>
      <c r="P123" s="56">
        <v>104000</v>
      </c>
      <c r="Q123" s="57">
        <v>5.5E-2</v>
      </c>
      <c r="R123" s="57">
        <v>0.105</v>
      </c>
      <c r="S123" s="57">
        <v>0.155</v>
      </c>
      <c r="T123" s="57">
        <v>0.20499999999999999</v>
      </c>
    </row>
    <row r="124" spans="3:20" ht="15.75" thickBot="1" x14ac:dyDescent="0.3">
      <c r="C124" s="1"/>
      <c r="D124" s="1"/>
      <c r="E124" s="1"/>
      <c r="F124" s="1"/>
      <c r="G124" s="1"/>
      <c r="H124" s="1"/>
      <c r="I124" s="1"/>
      <c r="J124" s="1"/>
      <c r="K124" s="1"/>
      <c r="L124" s="1"/>
      <c r="O124" s="58">
        <v>104001</v>
      </c>
      <c r="P124" s="56">
        <v>105000</v>
      </c>
      <c r="Q124" s="57">
        <v>0.05</v>
      </c>
      <c r="R124" s="57">
        <v>0.1</v>
      </c>
      <c r="S124" s="57">
        <v>0.15</v>
      </c>
      <c r="T124" s="57">
        <v>0.2</v>
      </c>
    </row>
    <row r="125" spans="3:20" ht="15.75" thickBot="1" x14ac:dyDescent="0.3">
      <c r="C125" s="1"/>
      <c r="D125" s="1"/>
      <c r="E125" s="1"/>
      <c r="F125" s="1"/>
      <c r="G125" s="1"/>
      <c r="H125" s="1"/>
      <c r="I125" s="1"/>
      <c r="J125" s="1"/>
      <c r="K125" s="1"/>
      <c r="L125" s="1"/>
      <c r="O125" s="58">
        <v>105001</v>
      </c>
      <c r="P125" s="56">
        <v>106000</v>
      </c>
      <c r="Q125" s="57">
        <v>4.4999999999999998E-2</v>
      </c>
      <c r="R125" s="57">
        <v>9.5000000000000001E-2</v>
      </c>
      <c r="S125" s="57">
        <v>0.14499999999999999</v>
      </c>
      <c r="T125" s="57">
        <v>0.19500000000000001</v>
      </c>
    </row>
    <row r="126" spans="3:20" ht="15.75" thickBot="1" x14ac:dyDescent="0.3">
      <c r="C126" s="1"/>
      <c r="D126" s="1"/>
      <c r="E126" s="1"/>
      <c r="F126" s="1"/>
      <c r="G126" s="1"/>
      <c r="H126" s="1"/>
      <c r="I126" s="1"/>
      <c r="J126" s="1"/>
      <c r="K126" s="1"/>
      <c r="L126" s="1"/>
      <c r="O126" s="58">
        <v>106001</v>
      </c>
      <c r="P126" s="56">
        <v>107000</v>
      </c>
      <c r="Q126" s="57">
        <v>0.04</v>
      </c>
      <c r="R126" s="57">
        <v>0.09</v>
      </c>
      <c r="S126" s="57">
        <v>0.14000000000000001</v>
      </c>
      <c r="T126" s="57">
        <v>0.19</v>
      </c>
    </row>
    <row r="127" spans="3:20" ht="15.75" thickBot="1" x14ac:dyDescent="0.3">
      <c r="C127" s="1"/>
      <c r="D127" s="1"/>
      <c r="E127" s="1"/>
      <c r="F127" s="1"/>
      <c r="G127" s="1"/>
      <c r="H127" s="1"/>
      <c r="I127" s="1"/>
      <c r="J127" s="1"/>
      <c r="K127" s="1"/>
      <c r="L127" s="1"/>
      <c r="O127" s="58">
        <v>107001</v>
      </c>
      <c r="P127" s="56">
        <v>108000</v>
      </c>
      <c r="Q127" s="57">
        <v>3.5000000000000003E-2</v>
      </c>
      <c r="R127" s="57">
        <v>8.5000000000000006E-2</v>
      </c>
      <c r="S127" s="57">
        <v>0.13500000000000001</v>
      </c>
      <c r="T127" s="57">
        <v>0.185</v>
      </c>
    </row>
    <row r="128" spans="3:20" ht="15.75" thickBot="1" x14ac:dyDescent="0.3">
      <c r="C128" s="1"/>
      <c r="D128" s="1"/>
      <c r="E128" s="1"/>
      <c r="F128" s="1"/>
      <c r="G128" s="1"/>
      <c r="H128" s="1"/>
      <c r="I128" s="1"/>
      <c r="J128" s="1"/>
      <c r="K128" s="1"/>
      <c r="L128" s="1"/>
      <c r="O128" s="58">
        <v>108001</v>
      </c>
      <c r="P128" s="56">
        <v>109000</v>
      </c>
      <c r="Q128" s="57">
        <v>0.03</v>
      </c>
      <c r="R128" s="57">
        <v>0.08</v>
      </c>
      <c r="S128" s="57">
        <v>0.13</v>
      </c>
      <c r="T128" s="57">
        <v>0.18</v>
      </c>
    </row>
    <row r="129" spans="3:20" ht="15.75" thickBot="1" x14ac:dyDescent="0.3">
      <c r="C129" s="1"/>
      <c r="D129" s="1"/>
      <c r="E129" s="1"/>
      <c r="F129" s="1"/>
      <c r="G129" s="1"/>
      <c r="H129" s="1"/>
      <c r="I129" s="1"/>
      <c r="J129" s="1"/>
      <c r="K129" s="1"/>
      <c r="L129" s="1"/>
      <c r="O129" s="58">
        <v>109001</v>
      </c>
      <c r="P129" s="56">
        <v>110000</v>
      </c>
      <c r="Q129" s="57">
        <v>2.5000000000000001E-2</v>
      </c>
      <c r="R129" s="57">
        <v>7.4999999999999997E-2</v>
      </c>
      <c r="S129" s="57">
        <v>0.125</v>
      </c>
      <c r="T129" s="57">
        <v>0.17499999999999999</v>
      </c>
    </row>
    <row r="130" spans="3:20" ht="15.75" thickBot="1" x14ac:dyDescent="0.3">
      <c r="C130" s="1"/>
      <c r="D130" s="1"/>
      <c r="E130" s="1"/>
      <c r="F130" s="1"/>
      <c r="G130" s="1"/>
      <c r="H130" s="1"/>
      <c r="I130" s="1"/>
      <c r="J130" s="1"/>
      <c r="K130" s="1"/>
      <c r="L130" s="1"/>
      <c r="O130" s="58">
        <v>110001</v>
      </c>
      <c r="P130" s="56">
        <v>111000</v>
      </c>
      <c r="Q130" s="57">
        <v>0</v>
      </c>
      <c r="R130" s="57">
        <v>7.0000000000000007E-2</v>
      </c>
      <c r="S130" s="57">
        <v>0.12</v>
      </c>
      <c r="T130" s="57">
        <v>0.17</v>
      </c>
    </row>
    <row r="131" spans="3:20" ht="15.75" thickBot="1" x14ac:dyDescent="0.3">
      <c r="C131" s="1"/>
      <c r="D131" s="1"/>
      <c r="E131" s="1"/>
      <c r="F131" s="1"/>
      <c r="G131" s="1"/>
      <c r="H131" s="1"/>
      <c r="I131" s="1"/>
      <c r="J131" s="1"/>
      <c r="K131" s="1"/>
      <c r="L131" s="1"/>
      <c r="O131" s="58">
        <v>111001</v>
      </c>
      <c r="P131" s="56">
        <v>112000</v>
      </c>
      <c r="Q131" s="57">
        <v>0</v>
      </c>
      <c r="R131" s="57">
        <v>6.5000000000000002E-2</v>
      </c>
      <c r="S131" s="57">
        <v>0.115</v>
      </c>
      <c r="T131" s="57">
        <v>0.16500000000000001</v>
      </c>
    </row>
    <row r="132" spans="3:20" ht="15.75" thickBot="1" x14ac:dyDescent="0.3">
      <c r="C132" s="1"/>
      <c r="D132" s="1"/>
      <c r="E132" s="1"/>
      <c r="F132" s="1"/>
      <c r="G132" s="1"/>
      <c r="H132" s="1"/>
      <c r="I132" s="1"/>
      <c r="J132" s="1"/>
      <c r="K132" s="1"/>
      <c r="L132" s="1"/>
      <c r="O132" s="58">
        <v>112001</v>
      </c>
      <c r="P132" s="56">
        <v>113000</v>
      </c>
      <c r="Q132" s="57">
        <v>0</v>
      </c>
      <c r="R132" s="57">
        <v>0.06</v>
      </c>
      <c r="S132" s="57">
        <v>0.11</v>
      </c>
      <c r="T132" s="57">
        <v>0.16</v>
      </c>
    </row>
    <row r="133" spans="3:20" ht="15.75" thickBot="1" x14ac:dyDescent="0.3">
      <c r="C133" s="1"/>
      <c r="D133" s="1"/>
      <c r="E133" s="1"/>
      <c r="F133" s="1"/>
      <c r="G133" s="1"/>
      <c r="H133" s="1"/>
      <c r="I133" s="1"/>
      <c r="J133" s="1"/>
      <c r="K133" s="1"/>
      <c r="L133" s="1"/>
      <c r="O133" s="58">
        <v>113001</v>
      </c>
      <c r="P133" s="56">
        <v>114000</v>
      </c>
      <c r="Q133" s="57">
        <v>0</v>
      </c>
      <c r="R133" s="57">
        <v>5.5E-2</v>
      </c>
      <c r="S133" s="57">
        <v>0.105</v>
      </c>
      <c r="T133" s="57">
        <v>0.155</v>
      </c>
    </row>
    <row r="134" spans="3:20" ht="15.75" thickBot="1" x14ac:dyDescent="0.3">
      <c r="C134" s="1"/>
      <c r="D134" s="1"/>
      <c r="E134" s="1"/>
      <c r="F134" s="1"/>
      <c r="G134" s="1"/>
      <c r="H134" s="1"/>
      <c r="I134" s="1"/>
      <c r="J134" s="1"/>
      <c r="K134" s="1"/>
      <c r="L134" s="1"/>
      <c r="O134" s="58">
        <v>114001</v>
      </c>
      <c r="P134" s="56">
        <v>115000</v>
      </c>
      <c r="Q134" s="57">
        <v>0</v>
      </c>
      <c r="R134" s="57">
        <v>0.05</v>
      </c>
      <c r="S134" s="57">
        <v>0.1</v>
      </c>
      <c r="T134" s="57">
        <v>0.15</v>
      </c>
    </row>
    <row r="135" spans="3:20" ht="15.75" thickBot="1" x14ac:dyDescent="0.3">
      <c r="C135" s="1"/>
      <c r="D135" s="1"/>
      <c r="E135" s="1"/>
      <c r="F135" s="1"/>
      <c r="G135" s="1"/>
      <c r="H135" s="1"/>
      <c r="I135" s="1"/>
      <c r="J135" s="1"/>
      <c r="K135" s="1"/>
      <c r="L135" s="1"/>
      <c r="O135" s="58">
        <v>115001</v>
      </c>
      <c r="P135" s="56">
        <v>116000</v>
      </c>
      <c r="Q135" s="57">
        <v>0</v>
      </c>
      <c r="R135" s="57">
        <v>0</v>
      </c>
      <c r="S135" s="57">
        <v>9.5000000000000001E-2</v>
      </c>
      <c r="T135" s="57">
        <v>0.14000000000000001</v>
      </c>
    </row>
    <row r="136" spans="3:20" ht="15.75" thickBot="1" x14ac:dyDescent="0.3">
      <c r="C136" s="1"/>
      <c r="D136" s="1"/>
      <c r="E136" s="1"/>
      <c r="F136" s="1"/>
      <c r="G136" s="1"/>
      <c r="H136" s="1"/>
      <c r="I136" s="1"/>
      <c r="J136" s="1"/>
      <c r="K136" s="1"/>
      <c r="L136" s="1"/>
      <c r="O136" s="58">
        <v>116001</v>
      </c>
      <c r="P136" s="56">
        <v>117000</v>
      </c>
      <c r="Q136" s="57">
        <v>0</v>
      </c>
      <c r="R136" s="57">
        <v>0</v>
      </c>
      <c r="S136" s="57">
        <v>0.09</v>
      </c>
      <c r="T136" s="57">
        <v>0.13</v>
      </c>
    </row>
    <row r="137" spans="3:20" ht="15.75" thickBot="1" x14ac:dyDescent="0.3">
      <c r="C137" s="1"/>
      <c r="D137" s="1"/>
      <c r="E137" s="1"/>
      <c r="F137" s="1"/>
      <c r="G137" s="1"/>
      <c r="H137" s="1"/>
      <c r="I137" s="1"/>
      <c r="J137" s="1"/>
      <c r="K137" s="1"/>
      <c r="L137" s="1"/>
      <c r="O137" s="58">
        <v>117001</v>
      </c>
      <c r="P137" s="56">
        <v>118000</v>
      </c>
      <c r="Q137" s="57">
        <v>0</v>
      </c>
      <c r="R137" s="57">
        <v>0</v>
      </c>
      <c r="S137" s="57">
        <v>8.5000000000000006E-2</v>
      </c>
      <c r="T137" s="57">
        <v>0.12</v>
      </c>
    </row>
    <row r="138" spans="3:20" ht="15.75" thickBot="1" x14ac:dyDescent="0.3">
      <c r="C138" s="1"/>
      <c r="D138" s="1"/>
      <c r="E138" s="1"/>
      <c r="F138" s="1"/>
      <c r="G138" s="1"/>
      <c r="H138" s="1"/>
      <c r="I138" s="1"/>
      <c r="J138" s="1"/>
      <c r="K138" s="1"/>
      <c r="L138" s="1"/>
      <c r="O138" s="58">
        <v>118001</v>
      </c>
      <c r="P138" s="56">
        <v>119000</v>
      </c>
      <c r="Q138" s="57">
        <v>0</v>
      </c>
      <c r="R138" s="57">
        <v>0</v>
      </c>
      <c r="S138" s="57">
        <v>0.08</v>
      </c>
      <c r="T138" s="57">
        <v>0.11</v>
      </c>
    </row>
    <row r="139" spans="3:20" ht="15.75" thickBot="1" x14ac:dyDescent="0.3">
      <c r="C139" s="1"/>
      <c r="D139" s="1"/>
      <c r="E139" s="1"/>
      <c r="F139" s="1"/>
      <c r="G139" s="1"/>
      <c r="H139" s="1"/>
      <c r="I139" s="1"/>
      <c r="J139" s="1"/>
      <c r="K139" s="1"/>
      <c r="L139" s="1"/>
      <c r="O139" s="58">
        <v>119001</v>
      </c>
      <c r="P139" s="56">
        <v>120000</v>
      </c>
      <c r="Q139" s="57">
        <v>0</v>
      </c>
      <c r="R139" s="57">
        <v>0</v>
      </c>
      <c r="S139" s="57">
        <v>7.4999999999999997E-2</v>
      </c>
      <c r="T139" s="57">
        <v>0.1</v>
      </c>
    </row>
    <row r="140" spans="3:20" ht="15.75" thickBot="1" x14ac:dyDescent="0.3">
      <c r="C140" s="1"/>
      <c r="D140" s="1"/>
      <c r="E140" s="1"/>
      <c r="F140" s="1"/>
      <c r="G140" s="1"/>
      <c r="H140" s="1"/>
      <c r="I140" s="1"/>
      <c r="J140" s="1"/>
      <c r="K140" s="1"/>
      <c r="L140" s="1"/>
      <c r="O140" s="58">
        <v>120001</v>
      </c>
      <c r="P140" s="56">
        <v>121000</v>
      </c>
      <c r="Q140" s="57">
        <v>0</v>
      </c>
      <c r="R140" s="57">
        <v>0</v>
      </c>
      <c r="S140" s="57">
        <v>7.0000000000000007E-2</v>
      </c>
      <c r="T140" s="57">
        <v>0.09</v>
      </c>
    </row>
    <row r="141" spans="3:20" ht="15.75" thickBot="1" x14ac:dyDescent="0.3">
      <c r="C141" s="1"/>
      <c r="D141" s="1"/>
      <c r="E141" s="1"/>
      <c r="F141" s="1"/>
      <c r="G141" s="1"/>
      <c r="H141" s="1"/>
      <c r="I141" s="1"/>
      <c r="J141" s="1"/>
      <c r="K141" s="1"/>
      <c r="L141" s="1"/>
      <c r="O141" s="58">
        <v>121001</v>
      </c>
      <c r="P141" s="56">
        <v>122000</v>
      </c>
      <c r="Q141" s="57">
        <v>0</v>
      </c>
      <c r="R141" s="57">
        <v>0</v>
      </c>
      <c r="S141" s="57">
        <v>6.5000000000000002E-2</v>
      </c>
      <c r="T141" s="57">
        <v>0.08</v>
      </c>
    </row>
    <row r="142" spans="3:20" ht="15.75" thickBot="1" x14ac:dyDescent="0.3">
      <c r="C142" s="1"/>
      <c r="D142" s="1"/>
      <c r="E142" s="1"/>
      <c r="F142" s="1"/>
      <c r="G142" s="1"/>
      <c r="H142" s="1"/>
      <c r="I142" s="1"/>
      <c r="J142" s="1"/>
      <c r="K142" s="1"/>
      <c r="L142" s="1"/>
      <c r="O142" s="58">
        <v>122001</v>
      </c>
      <c r="P142" s="56">
        <v>123000</v>
      </c>
      <c r="Q142" s="57">
        <v>0</v>
      </c>
      <c r="R142" s="57">
        <v>0</v>
      </c>
      <c r="S142" s="57">
        <v>0.06</v>
      </c>
      <c r="T142" s="57">
        <v>7.0000000000000007E-2</v>
      </c>
    </row>
    <row r="143" spans="3:20" ht="15.75" thickBot="1" x14ac:dyDescent="0.3">
      <c r="C143" s="1"/>
      <c r="D143" s="1"/>
      <c r="E143" s="1"/>
      <c r="F143" s="1"/>
      <c r="G143" s="1"/>
      <c r="H143" s="1"/>
      <c r="I143" s="1"/>
      <c r="J143" s="1"/>
      <c r="K143" s="1"/>
      <c r="L143" s="1"/>
      <c r="O143" s="58">
        <v>123001</v>
      </c>
      <c r="P143" s="56">
        <v>124000</v>
      </c>
      <c r="Q143" s="57">
        <v>0</v>
      </c>
      <c r="R143" s="57">
        <v>0</v>
      </c>
      <c r="S143" s="57">
        <v>5.5E-2</v>
      </c>
      <c r="T143" s="57">
        <v>0.06</v>
      </c>
    </row>
    <row r="144" spans="3:20" ht="15.75" thickBot="1" x14ac:dyDescent="0.3">
      <c r="C144" s="1"/>
      <c r="D144" s="1"/>
      <c r="E144" s="1"/>
      <c r="F144" s="1"/>
      <c r="G144" s="1"/>
      <c r="H144" s="1"/>
      <c r="I144" s="1"/>
      <c r="J144" s="1"/>
      <c r="K144" s="1"/>
      <c r="L144" s="1"/>
      <c r="O144" s="58">
        <v>124001</v>
      </c>
      <c r="P144" s="56">
        <v>125000</v>
      </c>
      <c r="Q144" s="57">
        <v>0</v>
      </c>
      <c r="R144" s="57">
        <v>0</v>
      </c>
      <c r="S144" s="57">
        <v>0.05</v>
      </c>
      <c r="T144" s="57">
        <v>0.05</v>
      </c>
    </row>
    <row r="145" spans="3:20" ht="15" x14ac:dyDescent="0.25">
      <c r="C145" s="1"/>
      <c r="D145" s="1"/>
      <c r="E145" s="1"/>
      <c r="F145" s="1"/>
      <c r="G145" s="1"/>
      <c r="H145" s="1"/>
      <c r="I145" s="1"/>
      <c r="J145" s="1"/>
      <c r="K145" s="1"/>
      <c r="L145" s="1"/>
      <c r="O145" s="59">
        <v>125001</v>
      </c>
      <c r="P145" s="60">
        <v>10000000</v>
      </c>
      <c r="Q145" s="61">
        <v>0</v>
      </c>
      <c r="R145" s="61">
        <v>0</v>
      </c>
      <c r="S145" s="61">
        <v>0</v>
      </c>
      <c r="T145" s="61">
        <v>0</v>
      </c>
    </row>
    <row r="146" spans="3:20" x14ac:dyDescent="0.25">
      <c r="C146" s="1"/>
      <c r="D146" s="1"/>
      <c r="E146" s="1"/>
      <c r="F146" s="1"/>
      <c r="G146" s="1"/>
      <c r="H146" s="1"/>
      <c r="I146" s="1"/>
      <c r="J146" s="1"/>
      <c r="K146" s="1"/>
      <c r="L146" s="1"/>
    </row>
    <row r="147" spans="3:20" x14ac:dyDescent="0.25">
      <c r="C147" s="1"/>
      <c r="D147" s="1"/>
      <c r="E147" s="1"/>
      <c r="F147" s="1"/>
      <c r="G147" s="1"/>
      <c r="H147" s="1"/>
      <c r="I147" s="1"/>
      <c r="J147" s="1"/>
      <c r="K147" s="1"/>
      <c r="L147" s="1"/>
    </row>
    <row r="148" spans="3:20" x14ac:dyDescent="0.25">
      <c r="C148" s="1"/>
      <c r="D148" s="1"/>
      <c r="E148" s="1"/>
      <c r="F148" s="1"/>
      <c r="G148" s="1"/>
      <c r="H148" s="1"/>
      <c r="I148" s="1"/>
      <c r="J148" s="1"/>
      <c r="K148" s="1"/>
      <c r="L148" s="1"/>
    </row>
    <row r="149" spans="3:20" x14ac:dyDescent="0.25">
      <c r="C149" s="1"/>
      <c r="D149" s="1"/>
      <c r="E149" s="1"/>
      <c r="F149" s="1"/>
      <c r="G149" s="1"/>
      <c r="H149" s="1"/>
      <c r="I149" s="1"/>
      <c r="J149" s="1"/>
      <c r="K149" s="1"/>
      <c r="L149" s="1"/>
    </row>
    <row r="150" spans="3:20" x14ac:dyDescent="0.25">
      <c r="C150" s="1"/>
      <c r="D150" s="1"/>
      <c r="E150" s="1"/>
      <c r="F150" s="1"/>
      <c r="G150" s="1"/>
      <c r="H150" s="1"/>
      <c r="I150" s="1"/>
      <c r="J150" s="1"/>
      <c r="K150" s="1"/>
      <c r="L150" s="1"/>
    </row>
    <row r="151" spans="3:20" x14ac:dyDescent="0.25">
      <c r="C151" s="1"/>
      <c r="D151" s="1"/>
      <c r="E151" s="1"/>
      <c r="F151" s="1"/>
      <c r="G151" s="1"/>
      <c r="H151" s="1"/>
      <c r="I151" s="1"/>
      <c r="J151" s="1"/>
      <c r="K151" s="1"/>
      <c r="L151" s="1"/>
    </row>
    <row r="152" spans="3:20" x14ac:dyDescent="0.25">
      <c r="C152" s="1"/>
      <c r="D152" s="1"/>
      <c r="E152" s="1"/>
      <c r="F152" s="1"/>
      <c r="G152" s="1"/>
      <c r="H152" s="1"/>
      <c r="I152" s="1"/>
      <c r="J152" s="1"/>
      <c r="K152" s="1"/>
      <c r="L152" s="1"/>
    </row>
    <row r="153" spans="3:20" x14ac:dyDescent="0.25">
      <c r="C153" s="1"/>
      <c r="D153" s="1"/>
      <c r="E153" s="1"/>
      <c r="F153" s="1"/>
      <c r="G153" s="1"/>
      <c r="H153" s="1"/>
      <c r="I153" s="1"/>
      <c r="J153" s="1"/>
      <c r="K153" s="1"/>
      <c r="L153" s="1"/>
    </row>
    <row r="154" spans="3:20" x14ac:dyDescent="0.25">
      <c r="C154" s="1"/>
      <c r="D154" s="1"/>
      <c r="E154" s="1"/>
      <c r="F154" s="1"/>
      <c r="G154" s="1"/>
      <c r="H154" s="1"/>
      <c r="I154" s="1"/>
      <c r="J154" s="1"/>
      <c r="K154" s="1"/>
      <c r="L154" s="1"/>
    </row>
    <row r="155" spans="3:20" x14ac:dyDescent="0.25">
      <c r="C155" s="1"/>
      <c r="D155" s="1"/>
      <c r="E155" s="1"/>
      <c r="F155" s="1"/>
      <c r="G155" s="1"/>
      <c r="H155" s="1"/>
      <c r="I155" s="1"/>
      <c r="J155" s="1"/>
      <c r="K155" s="1"/>
      <c r="L155" s="1"/>
    </row>
    <row r="156" spans="3:20" x14ac:dyDescent="0.25">
      <c r="C156" s="1"/>
      <c r="D156" s="1"/>
      <c r="E156" s="1"/>
      <c r="F156" s="1"/>
      <c r="G156" s="1"/>
      <c r="H156" s="1"/>
      <c r="I156" s="1"/>
      <c r="J156" s="1"/>
      <c r="K156" s="1"/>
      <c r="L156" s="1"/>
    </row>
    <row r="157" spans="3:20" x14ac:dyDescent="0.25">
      <c r="C157" s="1"/>
      <c r="D157" s="1"/>
      <c r="E157" s="1"/>
      <c r="F157" s="1"/>
      <c r="G157" s="1"/>
      <c r="H157" s="1"/>
      <c r="I157" s="1"/>
      <c r="J157" s="1"/>
      <c r="K157" s="1"/>
      <c r="L157" s="1"/>
    </row>
    <row r="158" spans="3:20" x14ac:dyDescent="0.25">
      <c r="C158" s="1"/>
      <c r="D158" s="1"/>
      <c r="E158" s="1"/>
      <c r="F158" s="1"/>
      <c r="G158" s="1"/>
      <c r="H158" s="1"/>
      <c r="I158" s="1"/>
      <c r="J158" s="1"/>
      <c r="K158" s="1"/>
      <c r="L158" s="1"/>
    </row>
    <row r="159" spans="3:20" x14ac:dyDescent="0.25">
      <c r="C159" s="1"/>
      <c r="D159" s="1"/>
      <c r="E159" s="1"/>
      <c r="F159" s="1"/>
      <c r="G159" s="1"/>
      <c r="H159" s="1"/>
      <c r="I159" s="1"/>
      <c r="J159" s="1"/>
      <c r="K159" s="1"/>
      <c r="L159" s="1"/>
    </row>
    <row r="160" spans="3:20" x14ac:dyDescent="0.25">
      <c r="C160" s="1"/>
      <c r="D160" s="1"/>
      <c r="E160" s="1"/>
      <c r="F160" s="1"/>
      <c r="G160" s="1"/>
      <c r="H160" s="1"/>
      <c r="I160" s="1"/>
      <c r="J160" s="1"/>
      <c r="K160" s="1"/>
      <c r="L160" s="1"/>
    </row>
    <row r="161" spans="1:12" x14ac:dyDescent="0.25">
      <c r="C161" s="1"/>
      <c r="D161" s="1"/>
      <c r="E161" s="1"/>
      <c r="F161" s="1"/>
      <c r="G161" s="1"/>
      <c r="H161" s="1"/>
      <c r="I161" s="1"/>
      <c r="J161" s="1"/>
      <c r="K161" s="1"/>
      <c r="L161" s="1"/>
    </row>
    <row r="162" spans="1:12" x14ac:dyDescent="0.25">
      <c r="C162" s="1"/>
      <c r="D162" s="1"/>
      <c r="E162" s="1"/>
      <c r="F162" s="1"/>
      <c r="G162" s="1"/>
      <c r="H162" s="1"/>
      <c r="I162" s="1"/>
      <c r="J162" s="1"/>
      <c r="K162" s="1"/>
      <c r="L162" s="1"/>
    </row>
    <row r="163" spans="1:12" x14ac:dyDescent="0.25">
      <c r="C163" s="1"/>
      <c r="D163" s="1"/>
      <c r="E163" s="1"/>
      <c r="F163" s="1"/>
      <c r="G163" s="1"/>
      <c r="H163" s="1"/>
      <c r="I163" s="1"/>
      <c r="J163" s="1"/>
      <c r="K163" s="1"/>
      <c r="L163" s="1"/>
    </row>
    <row r="164" spans="1:12" x14ac:dyDescent="0.25">
      <c r="C164" s="1"/>
      <c r="D164" s="1"/>
      <c r="E164" s="1"/>
      <c r="F164" s="1"/>
      <c r="G164" s="1"/>
      <c r="H164" s="1"/>
      <c r="I164" s="1"/>
      <c r="J164" s="1"/>
      <c r="K164" s="1"/>
      <c r="L164" s="1"/>
    </row>
    <row r="165" spans="1:12" x14ac:dyDescent="0.25">
      <c r="C165" s="1"/>
      <c r="D165" s="1"/>
      <c r="E165" s="1"/>
      <c r="F165" s="1"/>
      <c r="G165" s="1"/>
      <c r="H165" s="1"/>
      <c r="I165" s="1"/>
      <c r="J165" s="1"/>
      <c r="K165" s="1"/>
      <c r="L165" s="1"/>
    </row>
    <row r="166" spans="1:12" x14ac:dyDescent="0.25">
      <c r="C166" s="1"/>
      <c r="D166" s="1"/>
      <c r="E166" s="1"/>
      <c r="F166" s="1"/>
      <c r="G166" s="1"/>
      <c r="H166" s="1"/>
      <c r="I166" s="1"/>
      <c r="J166" s="1"/>
      <c r="K166" s="1"/>
      <c r="L166" s="1"/>
    </row>
    <row r="167" spans="1:12" x14ac:dyDescent="0.25">
      <c r="C167" s="1"/>
      <c r="D167" s="1"/>
      <c r="E167" s="1"/>
      <c r="F167" s="1"/>
      <c r="G167" s="1"/>
      <c r="H167" s="1"/>
      <c r="I167" s="1"/>
      <c r="J167" s="1"/>
      <c r="K167" s="1"/>
      <c r="L167" s="1"/>
    </row>
    <row r="168" spans="1:12" x14ac:dyDescent="0.25">
      <c r="C168" s="1"/>
      <c r="D168" s="1"/>
      <c r="E168" s="1"/>
      <c r="F168" s="1"/>
      <c r="G168" s="1"/>
      <c r="H168" s="1"/>
      <c r="I168" s="1"/>
      <c r="J168" s="1"/>
      <c r="K168" s="1"/>
      <c r="L168" s="1"/>
    </row>
    <row r="169" spans="1:12" x14ac:dyDescent="0.25">
      <c r="A169" s="22"/>
      <c r="B169" s="22"/>
      <c r="K169" s="1"/>
      <c r="L169" s="1"/>
    </row>
    <row r="170" spans="1:12" x14ac:dyDescent="0.25">
      <c r="A170" s="22"/>
      <c r="B170" s="22"/>
      <c r="K170" s="1"/>
      <c r="L170" s="1"/>
    </row>
    <row r="171" spans="1:12" x14ac:dyDescent="0.25">
      <c r="A171" s="22"/>
      <c r="B171" s="22"/>
      <c r="K171" s="1"/>
      <c r="L171" s="1"/>
    </row>
    <row r="172" spans="1:12" x14ac:dyDescent="0.25">
      <c r="A172" s="22"/>
      <c r="B172" s="22"/>
      <c r="K172" s="1"/>
      <c r="L172" s="1"/>
    </row>
    <row r="173" spans="1:12" x14ac:dyDescent="0.25">
      <c r="A173" s="22"/>
      <c r="B173" s="22"/>
      <c r="K173" s="1"/>
      <c r="L173" s="1"/>
    </row>
    <row r="174" spans="1:12" x14ac:dyDescent="0.25">
      <c r="A174" s="22"/>
      <c r="B174" s="22"/>
      <c r="K174" s="1"/>
      <c r="L174" s="1"/>
    </row>
    <row r="175" spans="1:12" x14ac:dyDescent="0.25">
      <c r="A175" s="22"/>
      <c r="B175" s="22"/>
      <c r="K175" s="1"/>
      <c r="L175" s="1"/>
    </row>
    <row r="176" spans="1:12" x14ac:dyDescent="0.25">
      <c r="A176" s="22"/>
      <c r="B176" s="22"/>
      <c r="K176" s="1"/>
      <c r="L176" s="1"/>
    </row>
    <row r="177" spans="1:12" x14ac:dyDescent="0.25">
      <c r="A177" s="22"/>
      <c r="B177" s="22"/>
      <c r="K177" s="1"/>
      <c r="L177" s="1"/>
    </row>
    <row r="178" spans="1:12" x14ac:dyDescent="0.25">
      <c r="A178" s="22"/>
      <c r="B178" s="22"/>
      <c r="K178" s="1"/>
      <c r="L178" s="1"/>
    </row>
    <row r="179" spans="1:12" x14ac:dyDescent="0.25">
      <c r="A179" s="22"/>
      <c r="B179" s="22"/>
      <c r="K179" s="1"/>
      <c r="L179" s="1"/>
    </row>
    <row r="180" spans="1:12" x14ac:dyDescent="0.25">
      <c r="A180" s="22"/>
      <c r="B180" s="22"/>
      <c r="K180" s="1"/>
      <c r="L180" s="1"/>
    </row>
    <row r="181" spans="1:12" x14ac:dyDescent="0.25">
      <c r="A181" s="22"/>
      <c r="B181" s="22"/>
      <c r="K181" s="1"/>
      <c r="L181" s="1"/>
    </row>
    <row r="182" spans="1:12" x14ac:dyDescent="0.25">
      <c r="A182" s="22"/>
      <c r="B182" s="22"/>
      <c r="K182" s="1"/>
      <c r="L182" s="1"/>
    </row>
    <row r="183" spans="1:12" x14ac:dyDescent="0.25">
      <c r="A183" s="22"/>
      <c r="B183" s="22"/>
      <c r="K183" s="1"/>
      <c r="L183" s="1"/>
    </row>
    <row r="184" spans="1:12" x14ac:dyDescent="0.25">
      <c r="A184" s="22"/>
      <c r="B184" s="22"/>
      <c r="K184" s="1"/>
      <c r="L184" s="1"/>
    </row>
    <row r="185" spans="1:12" x14ac:dyDescent="0.25">
      <c r="A185" s="22"/>
      <c r="B185" s="22"/>
      <c r="K185" s="1"/>
      <c r="L185" s="1"/>
    </row>
    <row r="186" spans="1:12" x14ac:dyDescent="0.25">
      <c r="A186" s="22"/>
      <c r="B186" s="22"/>
      <c r="K186" s="1"/>
      <c r="L186" s="1"/>
    </row>
    <row r="187" spans="1:12" x14ac:dyDescent="0.25">
      <c r="A187" s="22"/>
      <c r="B187" s="22"/>
      <c r="K187" s="1"/>
      <c r="L187" s="1"/>
    </row>
    <row r="188" spans="1:12" x14ac:dyDescent="0.25">
      <c r="A188" s="22"/>
      <c r="B188" s="22"/>
      <c r="K188" s="1"/>
      <c r="L188" s="1"/>
    </row>
    <row r="189" spans="1:12" x14ac:dyDescent="0.25">
      <c r="A189" s="22"/>
      <c r="B189" s="22"/>
      <c r="K189" s="1"/>
      <c r="L189" s="1"/>
    </row>
    <row r="190" spans="1:12" x14ac:dyDescent="0.25">
      <c r="A190" s="22"/>
      <c r="B190" s="22"/>
      <c r="K190" s="1"/>
      <c r="L190" s="1"/>
    </row>
    <row r="191" spans="1:12" x14ac:dyDescent="0.25">
      <c r="A191" s="22"/>
      <c r="B191" s="22"/>
      <c r="K191" s="1"/>
      <c r="L191" s="1"/>
    </row>
    <row r="192" spans="1:12" x14ac:dyDescent="0.25">
      <c r="A192" s="22"/>
      <c r="B192" s="22"/>
      <c r="K192" s="1"/>
      <c r="L192" s="1"/>
    </row>
    <row r="193" spans="1:12" x14ac:dyDescent="0.25">
      <c r="A193" s="22"/>
      <c r="B193" s="22"/>
      <c r="K193" s="1"/>
      <c r="L193" s="1"/>
    </row>
    <row r="194" spans="1:12" x14ac:dyDescent="0.25">
      <c r="A194" s="22"/>
      <c r="B194" s="22"/>
      <c r="K194" s="1"/>
      <c r="L194" s="1"/>
    </row>
    <row r="195" spans="1:12" x14ac:dyDescent="0.25">
      <c r="A195" s="22"/>
      <c r="B195" s="22"/>
      <c r="K195" s="1"/>
      <c r="L195" s="1"/>
    </row>
    <row r="196" spans="1:12" x14ac:dyDescent="0.25">
      <c r="A196" s="22"/>
      <c r="B196" s="22"/>
      <c r="K196" s="1"/>
      <c r="L196" s="1"/>
    </row>
    <row r="197" spans="1:12" x14ac:dyDescent="0.25">
      <c r="A197" s="22"/>
      <c r="B197" s="22"/>
      <c r="K197" s="1"/>
      <c r="L197" s="1"/>
    </row>
    <row r="198" spans="1:12" x14ac:dyDescent="0.25">
      <c r="A198" s="22"/>
      <c r="B198" s="22"/>
      <c r="K198" s="1"/>
      <c r="L198" s="1"/>
    </row>
    <row r="199" spans="1:12" x14ac:dyDescent="0.25">
      <c r="A199" s="22"/>
      <c r="B199" s="22"/>
      <c r="K199" s="1"/>
      <c r="L199" s="1"/>
    </row>
    <row r="200" spans="1:12" x14ac:dyDescent="0.25">
      <c r="A200" s="22"/>
      <c r="B200" s="22"/>
      <c r="K200" s="1"/>
      <c r="L200" s="1"/>
    </row>
    <row r="201" spans="1:12" x14ac:dyDescent="0.25">
      <c r="A201" s="22"/>
      <c r="B201" s="22"/>
      <c r="K201" s="1"/>
      <c r="L201" s="1"/>
    </row>
    <row r="202" spans="1:12" x14ac:dyDescent="0.25">
      <c r="A202" s="22"/>
      <c r="B202" s="22"/>
      <c r="K202" s="1"/>
      <c r="L202" s="1"/>
    </row>
    <row r="203" spans="1:12" x14ac:dyDescent="0.25">
      <c r="A203" s="22"/>
      <c r="B203" s="22"/>
      <c r="K203" s="1"/>
      <c r="L203" s="1"/>
    </row>
    <row r="204" spans="1:12" x14ac:dyDescent="0.25">
      <c r="A204" s="22"/>
      <c r="B204" s="22"/>
      <c r="K204" s="1"/>
      <c r="L204" s="1"/>
    </row>
    <row r="205" spans="1:12" x14ac:dyDescent="0.25">
      <c r="A205" s="22"/>
      <c r="B205" s="22"/>
      <c r="K205" s="1"/>
      <c r="L205" s="1"/>
    </row>
    <row r="206" spans="1:12" x14ac:dyDescent="0.25">
      <c r="A206" s="22"/>
      <c r="B206" s="22"/>
      <c r="K206" s="1"/>
      <c r="L206" s="1"/>
    </row>
  </sheetData>
  <sheetProtection algorithmName="SHA-512" hashValue="AdEPlxMP7hPiCWsvGMVo6d8P2RqpVTEY416tiKjrnD5eSFubsJ2PP5kUCNtKYbC3MQwOjyDWZf+QThOo6rm9kQ==" saltValue="/qnT8WEkxRfinEgUfLqpSg==" spinCount="100000" sheet="1" objects="1" scenarios="1"/>
  <mergeCells count="26">
    <mergeCell ref="A3:L3"/>
    <mergeCell ref="A4:L4"/>
    <mergeCell ref="A43:L43"/>
    <mergeCell ref="C16:L17"/>
    <mergeCell ref="A13:B13"/>
    <mergeCell ref="A16:B16"/>
    <mergeCell ref="A19:B19"/>
    <mergeCell ref="A22:B22"/>
    <mergeCell ref="A23:L23"/>
    <mergeCell ref="A7:B7"/>
    <mergeCell ref="A10:B10"/>
    <mergeCell ref="G32:J33"/>
    <mergeCell ref="P16:Q16"/>
    <mergeCell ref="A40:B40"/>
    <mergeCell ref="O50:T50"/>
    <mergeCell ref="O51:P52"/>
    <mergeCell ref="Q51:T52"/>
    <mergeCell ref="A32:A33"/>
    <mergeCell ref="C32:C33"/>
    <mergeCell ref="D32:D33"/>
    <mergeCell ref="E32:E33"/>
    <mergeCell ref="A41:L41"/>
    <mergeCell ref="A26:B26"/>
    <mergeCell ref="A27:L27"/>
    <mergeCell ref="N30:O30"/>
    <mergeCell ref="P30:Q30"/>
  </mergeCells>
  <phoneticPr fontId="2" type="noConversion"/>
  <dataValidations count="1">
    <dataValidation type="custom" allowBlank="1" showInputMessage="1" showErrorMessage="1" error="Alleinerziehend nur ein Arbeitspensum möglich!" sqref="A16:B16">
      <formula1>C13=FALSE</formula1>
    </dataValidation>
  </dataValidations>
  <pageMargins left="0.70866141732283472" right="0.35433070866141736" top="0.26541666666666669" bottom="0.35433070866141736" header="0.19685039370078741" footer="3.937007874015748E-2"/>
  <pageSetup paperSize="9" scale="98" fitToHeight="2" orientation="portrait" r:id="rId1"/>
  <headerFooter alignWithMargins="0"/>
  <rowBreaks count="1" manualBreakCount="1">
    <brk id="2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314325</xdr:colOff>
                    <xdr:row>34</xdr:row>
                    <xdr:rowOff>0</xdr:rowOff>
                  </from>
                  <to>
                    <xdr:col>1</xdr:col>
                    <xdr:colOff>581025</xdr:colOff>
                    <xdr:row>34</xdr:row>
                    <xdr:rowOff>247650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314325</xdr:colOff>
                    <xdr:row>35</xdr:row>
                    <xdr:rowOff>0</xdr:rowOff>
                  </from>
                  <to>
                    <xdr:col>1</xdr:col>
                    <xdr:colOff>581025</xdr:colOff>
                    <xdr:row>35</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314325</xdr:colOff>
                    <xdr:row>35</xdr:row>
                    <xdr:rowOff>171450</xdr:rowOff>
                  </from>
                  <to>
                    <xdr:col>1</xdr:col>
                    <xdr:colOff>581025</xdr:colOff>
                    <xdr:row>36</xdr:row>
                    <xdr:rowOff>171450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xdr:col>
                    <xdr:colOff>314325</xdr:colOff>
                    <xdr:row>36</xdr:row>
                    <xdr:rowOff>171450</xdr:rowOff>
                  </from>
                  <to>
                    <xdr:col>1</xdr:col>
                    <xdr:colOff>581025</xdr:colOff>
                    <xdr:row>37</xdr:row>
                    <xdr:rowOff>190500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xdr:col>
                    <xdr:colOff>314325</xdr:colOff>
                    <xdr:row>37</xdr:row>
                    <xdr:rowOff>200025</xdr:rowOff>
                  </from>
                  <to>
                    <xdr:col>1</xdr:col>
                    <xdr:colOff>581025</xdr:colOff>
                    <xdr:row>38</xdr:row>
                    <xdr:rowOff>209550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314325</xdr:colOff>
                    <xdr:row>34</xdr:row>
                    <xdr:rowOff>0</xdr:rowOff>
                  </from>
                  <to>
                    <xdr:col>2</xdr:col>
                    <xdr:colOff>581025</xdr:colOff>
                    <xdr:row>34</xdr:row>
                    <xdr:rowOff>247650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xdr:col>
                    <xdr:colOff>314325</xdr:colOff>
                    <xdr:row>35</xdr:row>
                    <xdr:rowOff>0</xdr:rowOff>
                  </from>
                  <to>
                    <xdr:col>2</xdr:col>
                    <xdr:colOff>581025</xdr:colOff>
                    <xdr:row>35</xdr:row>
                    <xdr:rowOff>247650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2</xdr:col>
                    <xdr:colOff>314325</xdr:colOff>
                    <xdr:row>35</xdr:row>
                    <xdr:rowOff>171450</xdr:rowOff>
                  </from>
                  <to>
                    <xdr:col>2</xdr:col>
                    <xdr:colOff>581025</xdr:colOff>
                    <xdr:row>36</xdr:row>
                    <xdr:rowOff>171450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2</xdr:col>
                    <xdr:colOff>314325</xdr:colOff>
                    <xdr:row>36</xdr:row>
                    <xdr:rowOff>171450</xdr:rowOff>
                  </from>
                  <to>
                    <xdr:col>2</xdr:col>
                    <xdr:colOff>581025</xdr:colOff>
                    <xdr:row>37</xdr:row>
                    <xdr:rowOff>190500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xdr:col>
                    <xdr:colOff>314325</xdr:colOff>
                    <xdr:row>34</xdr:row>
                    <xdr:rowOff>0</xdr:rowOff>
                  </from>
                  <to>
                    <xdr:col>3</xdr:col>
                    <xdr:colOff>581025</xdr:colOff>
                    <xdr:row>34</xdr:row>
                    <xdr:rowOff>247650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3</xdr:col>
                    <xdr:colOff>314325</xdr:colOff>
                    <xdr:row>35</xdr:row>
                    <xdr:rowOff>0</xdr:rowOff>
                  </from>
                  <to>
                    <xdr:col>3</xdr:col>
                    <xdr:colOff>581025</xdr:colOff>
                    <xdr:row>35</xdr:row>
                    <xdr:rowOff>247650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3</xdr:col>
                    <xdr:colOff>314325</xdr:colOff>
                    <xdr:row>35</xdr:row>
                    <xdr:rowOff>171450</xdr:rowOff>
                  </from>
                  <to>
                    <xdr:col>3</xdr:col>
                    <xdr:colOff>581025</xdr:colOff>
                    <xdr:row>36</xdr:row>
                    <xdr:rowOff>171450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3</xdr:col>
                    <xdr:colOff>314325</xdr:colOff>
                    <xdr:row>36</xdr:row>
                    <xdr:rowOff>171450</xdr:rowOff>
                  </from>
                  <to>
                    <xdr:col>3</xdr:col>
                    <xdr:colOff>581025</xdr:colOff>
                    <xdr:row>37</xdr:row>
                    <xdr:rowOff>190500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3</xdr:col>
                    <xdr:colOff>314325</xdr:colOff>
                    <xdr:row>37</xdr:row>
                    <xdr:rowOff>200025</xdr:rowOff>
                  </from>
                  <to>
                    <xdr:col>3</xdr:col>
                    <xdr:colOff>581025</xdr:colOff>
                    <xdr:row>38</xdr:row>
                    <xdr:rowOff>209550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4</xdr:col>
                    <xdr:colOff>314325</xdr:colOff>
                    <xdr:row>34</xdr:row>
                    <xdr:rowOff>0</xdr:rowOff>
                  </from>
                  <to>
                    <xdr:col>4</xdr:col>
                    <xdr:colOff>581025</xdr:colOff>
                    <xdr:row>34</xdr:row>
                    <xdr:rowOff>247650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4</xdr:col>
                    <xdr:colOff>314325</xdr:colOff>
                    <xdr:row>35</xdr:row>
                    <xdr:rowOff>0</xdr:rowOff>
                  </from>
                  <to>
                    <xdr:col>4</xdr:col>
                    <xdr:colOff>581025</xdr:colOff>
                    <xdr:row>35</xdr:row>
                    <xdr:rowOff>247650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4</xdr:col>
                    <xdr:colOff>314325</xdr:colOff>
                    <xdr:row>35</xdr:row>
                    <xdr:rowOff>171450</xdr:rowOff>
                  </from>
                  <to>
                    <xdr:col>4</xdr:col>
                    <xdr:colOff>581025</xdr:colOff>
                    <xdr:row>36</xdr:row>
                    <xdr:rowOff>171450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4</xdr:col>
                    <xdr:colOff>314325</xdr:colOff>
                    <xdr:row>36</xdr:row>
                    <xdr:rowOff>171450</xdr:rowOff>
                  </from>
                  <to>
                    <xdr:col>4</xdr:col>
                    <xdr:colOff>581025</xdr:colOff>
                    <xdr:row>37</xdr:row>
                    <xdr:rowOff>190500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4</xdr:col>
                    <xdr:colOff>314325</xdr:colOff>
                    <xdr:row>37</xdr:row>
                    <xdr:rowOff>200025</xdr:rowOff>
                  </from>
                  <to>
                    <xdr:col>4</xdr:col>
                    <xdr:colOff>581025</xdr:colOff>
                    <xdr:row>38</xdr:row>
                    <xdr:rowOff>209550</xdr:rowOff>
                  </to>
                </anchor>
              </controlPr>
            </control>
          </mc:Choice>
        </mc:AlternateContent>
        <mc:AlternateContent xmlns:mc="http://schemas.openxmlformats.org/markup-compatibility/2006">
          <mc:Choice Requires="x14">
            <control shapeId="1049" r:id="rId23" name="Check Box 25">
              <controlPr locked="0" defaultSize="0" autoFill="0" autoLine="0" autoPict="0">
                <anchor moveWithCells="1">
                  <from>
                    <xdr:col>2</xdr:col>
                    <xdr:colOff>114300</xdr:colOff>
                    <xdr:row>11</xdr:row>
                    <xdr:rowOff>219075</xdr:rowOff>
                  </from>
                  <to>
                    <xdr:col>3</xdr:col>
                    <xdr:colOff>752475</xdr:colOff>
                    <xdr:row>13</xdr:row>
                    <xdr:rowOff>28575</xdr:rowOff>
                  </to>
                </anchor>
              </controlPr>
            </control>
          </mc:Choice>
        </mc:AlternateContent>
        <mc:AlternateContent xmlns:mc="http://schemas.openxmlformats.org/markup-compatibility/2006">
          <mc:Choice Requires="x14">
            <control shapeId="1037" r:id="rId24" name="Check Box 13">
              <controlPr defaultSize="0" autoFill="0" autoLine="0" autoPict="0">
                <anchor moveWithCells="1">
                  <from>
                    <xdr:col>2</xdr:col>
                    <xdr:colOff>314325</xdr:colOff>
                    <xdr:row>37</xdr:row>
                    <xdr:rowOff>200025</xdr:rowOff>
                  </from>
                  <to>
                    <xdr:col>2</xdr:col>
                    <xdr:colOff>581025</xdr:colOff>
                    <xdr:row>38</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8" sqref="H28"/>
    </sheetView>
  </sheetViews>
  <sheetFormatPr baseColWidth="10" defaultRowHeight="12.75" x14ac:dyDescent="0.2"/>
  <cols>
    <col min="1" max="16384" width="11.42578125" style="18"/>
  </cols>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Tarifberechnung</vt:lpstr>
      <vt:lpstr>Tabelle1</vt:lpstr>
    </vt:vector>
  </TitlesOfParts>
  <Company>Stadtverwaltung Buelach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Informatik</dc:creator>
  <cp:lastModifiedBy>Debora Isufi</cp:lastModifiedBy>
  <cp:lastPrinted>2018-06-14T08:48:12Z</cp:lastPrinted>
  <dcterms:created xsi:type="dcterms:W3CDTF">2009-05-15T06:13:12Z</dcterms:created>
  <dcterms:modified xsi:type="dcterms:W3CDTF">2018-06-14T08:48:24Z</dcterms:modified>
</cp:coreProperties>
</file>